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5135" windowHeight="8025" tabRatio="821"/>
  </bookViews>
  <sheets>
    <sheet name="Penn State Extension - ReadMe" sheetId="11" r:id="rId1"/>
    <sheet name="Block Configuration" sheetId="1" r:id="rId2"/>
    <sheet name="Implements" sheetId="2" r:id="rId3"/>
    <sheet name="Results" sheetId="3" r:id="rId4"/>
    <sheet name="Sample Block Conf." sheetId="7" r:id="rId5"/>
    <sheet name="Sample Implements" sheetId="8" r:id="rId6"/>
    <sheet name="Sample Results" sheetId="10" r:id="rId7"/>
  </sheets>
  <definedNames>
    <definedName name="Horsepower" localSheetId="6">'Sample Results'!$B$1:$B$16</definedName>
    <definedName name="Horsepower">Results!$B$1:$B$16</definedName>
  </definedNames>
  <calcPr calcId="145621"/>
</workbook>
</file>

<file path=xl/calcChain.xml><?xml version="1.0" encoding="utf-8"?>
<calcChain xmlns="http://schemas.openxmlformats.org/spreadsheetml/2006/main">
  <c r="C21" i="10" l="1"/>
  <c r="C23" i="10"/>
  <c r="B9" i="8"/>
  <c r="C9" i="8"/>
  <c r="D9" i="8"/>
  <c r="E9" i="8"/>
  <c r="C7" i="7"/>
  <c r="C9" i="7"/>
  <c r="F7" i="7" s="1"/>
  <c r="C11" i="7"/>
  <c r="E19" i="7" s="1"/>
  <c r="B17" i="2"/>
  <c r="D17" i="2"/>
  <c r="D33" i="2"/>
  <c r="B33" i="2"/>
  <c r="D25" i="2"/>
  <c r="B25" i="2"/>
  <c r="C7" i="1"/>
  <c r="C23" i="3"/>
  <c r="C21" i="3"/>
  <c r="E9" i="2"/>
  <c r="D9" i="2"/>
  <c r="C9" i="2"/>
  <c r="B9" i="2"/>
  <c r="B18" i="2"/>
  <c r="D18" i="2"/>
  <c r="D20" i="2"/>
  <c r="D26" i="2"/>
  <c r="D28" i="2"/>
  <c r="D34" i="2"/>
  <c r="D36" i="2"/>
  <c r="B20" i="2"/>
  <c r="C11" i="3" s="1"/>
  <c r="C12" i="3" s="1"/>
  <c r="C13" i="3" s="1"/>
  <c r="B26" i="2"/>
  <c r="B28" i="2"/>
  <c r="B34" i="2"/>
  <c r="B36" i="2"/>
  <c r="C9" i="1"/>
  <c r="F7" i="1"/>
  <c r="C11" i="1"/>
  <c r="E20" i="1"/>
  <c r="F8" i="1"/>
  <c r="C26" i="1" s="1"/>
  <c r="D26" i="1" s="1"/>
  <c r="F10" i="1"/>
  <c r="C14" i="1"/>
  <c r="E18" i="1"/>
  <c r="C12" i="1"/>
  <c r="C19" i="1" s="1"/>
  <c r="C15" i="3"/>
  <c r="C16" i="3"/>
  <c r="C17" i="3" s="1"/>
  <c r="E19" i="1"/>
  <c r="D19" i="1"/>
  <c r="F19" i="1" s="1"/>
  <c r="H19" i="1" s="1"/>
  <c r="C20" i="1"/>
  <c r="D18" i="1"/>
  <c r="F18" i="1"/>
  <c r="H18" i="1" s="1"/>
  <c r="F10" i="7" l="1"/>
  <c r="F8" i="7"/>
  <c r="F26" i="1"/>
  <c r="H26" i="1" s="1"/>
  <c r="E26" i="1"/>
  <c r="E18" i="7"/>
  <c r="E20" i="7"/>
  <c r="C14" i="7"/>
  <c r="D20" i="1"/>
  <c r="F20" i="1" s="1"/>
  <c r="H20" i="1" s="1"/>
  <c r="C25" i="1"/>
  <c r="D25" i="1" s="1"/>
  <c r="C12" i="7"/>
  <c r="C18" i="1"/>
  <c r="C24" i="1"/>
  <c r="D24" i="1" s="1"/>
  <c r="E24" i="1" l="1"/>
  <c r="F24" i="1"/>
  <c r="H24" i="1" s="1"/>
  <c r="C20" i="7"/>
  <c r="D20" i="7" s="1"/>
  <c r="F20" i="7" s="1"/>
  <c r="H20" i="7" s="1"/>
  <c r="B33" i="8" s="1"/>
  <c r="B34" i="8" s="1"/>
  <c r="B36" i="8" s="1"/>
  <c r="C18" i="7"/>
  <c r="D18" i="7"/>
  <c r="F18" i="7" s="1"/>
  <c r="H18" i="7" s="1"/>
  <c r="B17" i="8" s="1"/>
  <c r="B18" i="8" s="1"/>
  <c r="B20" i="8" s="1"/>
  <c r="C19" i="7"/>
  <c r="D19" i="7" s="1"/>
  <c r="F19" i="7" s="1"/>
  <c r="H19" i="7" s="1"/>
  <c r="B25" i="8" s="1"/>
  <c r="B26" i="8" s="1"/>
  <c r="B28" i="8" s="1"/>
  <c r="C24" i="7"/>
  <c r="D24" i="7" s="1"/>
  <c r="C23" i="7"/>
  <c r="D23" i="7" s="1"/>
  <c r="C25" i="7"/>
  <c r="D25" i="7" s="1"/>
  <c r="F25" i="1"/>
  <c r="H25" i="1" s="1"/>
  <c r="E25" i="1"/>
  <c r="E23" i="7" l="1"/>
  <c r="F23" i="7" s="1"/>
  <c r="H23" i="7" s="1"/>
  <c r="D17" i="8" s="1"/>
  <c r="D18" i="8" s="1"/>
  <c r="D20" i="8" s="1"/>
  <c r="C15" i="10" s="1"/>
  <c r="C16" i="10" s="1"/>
  <c r="C17" i="10" s="1"/>
  <c r="E25" i="7"/>
  <c r="F25" i="7"/>
  <c r="H25" i="7" s="1"/>
  <c r="D33" i="8" s="1"/>
  <c r="D34" i="8" s="1"/>
  <c r="D36" i="8" s="1"/>
  <c r="C11" i="10"/>
  <c r="C12" i="10" s="1"/>
  <c r="C13" i="10" s="1"/>
  <c r="E24" i="7"/>
  <c r="F24" i="7"/>
  <c r="H24" i="7" s="1"/>
  <c r="D25" i="8" s="1"/>
  <c r="D26" i="8" s="1"/>
  <c r="D28" i="8" s="1"/>
</calcChain>
</file>

<file path=xl/comments1.xml><?xml version="1.0" encoding="utf-8"?>
<comments xmlns="http://schemas.openxmlformats.org/spreadsheetml/2006/main">
  <authors>
    <author>awl5052</author>
  </authors>
  <commentList>
    <comment ref="C6" authorId="0">
      <text>
        <r>
          <rPr>
            <b/>
            <sz val="8"/>
            <color indexed="81"/>
            <rFont val="Tahoma"/>
            <family val="2"/>
          </rPr>
          <t>Enter the configurations for a single orchard block in this section. The box on the right calculates the approximate numbers for a high-density orchard that could be planted with the same configurations.</t>
        </r>
        <r>
          <rPr>
            <sz val="8"/>
            <color indexed="81"/>
            <rFont val="Tahoma"/>
            <family val="2"/>
          </rPr>
          <t xml:space="preserve">
</t>
        </r>
      </text>
    </comment>
  </commentList>
</comments>
</file>

<file path=xl/comments2.xml><?xml version="1.0" encoding="utf-8"?>
<comments xmlns="http://schemas.openxmlformats.org/spreadsheetml/2006/main">
  <authors>
    <author>awl5052</author>
  </authors>
  <commentList>
    <comment ref="B7" authorId="0">
      <text>
        <r>
          <rPr>
            <b/>
            <sz val="8"/>
            <color indexed="81"/>
            <rFont val="Tahoma"/>
            <family val="2"/>
          </rPr>
          <t>Use this box to select a tractor model. By selecting "Other", you may also enter  your own value for horsepower in the box below, which will calculate an approximate fuel consumption rate. You may select two tractors to use for different operations. They are designated as Tractor A and Tractor B. Select one of these for each operation below.</t>
        </r>
      </text>
    </comment>
    <comment ref="B13" authorId="0">
      <text>
        <r>
          <rPr>
            <b/>
            <sz val="8"/>
            <color indexed="81"/>
            <rFont val="Tahoma"/>
            <family val="2"/>
          </rPr>
          <t xml:space="preserve">Select either of the above tractors. </t>
        </r>
        <r>
          <rPr>
            <sz val="8"/>
            <color indexed="81"/>
            <rFont val="Tahoma"/>
            <family val="2"/>
          </rPr>
          <t xml:space="preserve">
</t>
        </r>
      </text>
    </comment>
    <comment ref="B14" authorId="0">
      <text>
        <r>
          <rPr>
            <b/>
            <sz val="8"/>
            <color indexed="81"/>
            <rFont val="Tahoma"/>
            <family val="2"/>
          </rPr>
          <t>Select the type of sprayer you will be using. If you are using an engine driven sprayer, you must also enter the fuel consumption of the sprayer engine in the box below.</t>
        </r>
        <r>
          <rPr>
            <sz val="8"/>
            <color indexed="81"/>
            <rFont val="Tahoma"/>
            <family val="2"/>
          </rPr>
          <t xml:space="preserve">
</t>
        </r>
      </text>
    </comment>
    <comment ref="D23" authorId="0">
      <text>
        <r>
          <rPr>
            <b/>
            <sz val="8"/>
            <color indexed="81"/>
            <rFont val="Tahoma"/>
            <family val="2"/>
          </rPr>
          <t>Keep in mind that since row spacings are smaller, you may use a smaller mower.</t>
        </r>
      </text>
    </comment>
    <comment ref="D31" authorId="0">
      <text>
        <r>
          <rPr>
            <b/>
            <sz val="8"/>
            <color indexed="81"/>
            <rFont val="Tahoma"/>
            <family val="2"/>
          </rPr>
          <t>Since trees will be smaller and will have less brush, you may use the same, smaller mower for both operations instead of using a heavier mower for chopping brush.</t>
        </r>
      </text>
    </comment>
  </commentList>
</comments>
</file>

<file path=xl/sharedStrings.xml><?xml version="1.0" encoding="utf-8"?>
<sst xmlns="http://schemas.openxmlformats.org/spreadsheetml/2006/main" count="236" uniqueCount="101">
  <si>
    <t>Row Spacing (Feet)</t>
  </si>
  <si>
    <t>Number of Tree Rows</t>
  </si>
  <si>
    <t>Number of Alleys</t>
  </si>
  <si>
    <t>Block Width</t>
  </si>
  <si>
    <t>Acres in Block</t>
  </si>
  <si>
    <t>Area (Square Feet)</t>
  </si>
  <si>
    <t>Tree Spacing</t>
  </si>
  <si>
    <t>Trees in Block</t>
  </si>
  <si>
    <t>Spraying</t>
  </si>
  <si>
    <t>Mowing</t>
  </si>
  <si>
    <t>Brush Mowing</t>
  </si>
  <si>
    <t>Conventional System</t>
  </si>
  <si>
    <t>High-Density System</t>
  </si>
  <si>
    <t>Orchard Operation</t>
  </si>
  <si>
    <t>=</t>
  </si>
  <si>
    <t>Miles</t>
  </si>
  <si>
    <t>Row Length (Feet)</t>
  </si>
  <si>
    <t>Conventional Style Layout Information</t>
  </si>
  <si>
    <t>Sprayer</t>
  </si>
  <si>
    <t>Total Distance</t>
  </si>
  <si>
    <t>Speed (MPH)</t>
  </si>
  <si>
    <t>Hours in Field</t>
  </si>
  <si>
    <t>Sprayer Type</t>
  </si>
  <si>
    <t>Mower</t>
  </si>
  <si>
    <t>Brush Mower</t>
  </si>
  <si>
    <t>Select Tractor Model</t>
  </si>
  <si>
    <t>Tractor A</t>
  </si>
  <si>
    <t>Tractor B</t>
  </si>
  <si>
    <t>Model</t>
  </si>
  <si>
    <t>Horsepower</t>
  </si>
  <si>
    <t>Fuel Consumption (Gallons/Hour)</t>
  </si>
  <si>
    <t>Tractor C</t>
  </si>
  <si>
    <t>Tractor D</t>
  </si>
  <si>
    <t>Tractor</t>
  </si>
  <si>
    <t>Fuel Used (Gallons)</t>
  </si>
  <si>
    <t>Sprayer Fuel Consumption (Gal/Hr)</t>
  </si>
  <si>
    <t>Fuel Used Per Year</t>
  </si>
  <si>
    <t>Times Per Year</t>
  </si>
  <si>
    <t>Block</t>
  </si>
  <si>
    <t>Price of Diesel</t>
  </si>
  <si>
    <t>Conventional</t>
  </si>
  <si>
    <t>High-Density</t>
  </si>
  <si>
    <t>Cost - Conventional</t>
  </si>
  <si>
    <t>Cost - High-Density</t>
  </si>
  <si>
    <t>Gallons Per Year</t>
  </si>
  <si>
    <t>Cost Per Year</t>
  </si>
  <si>
    <t>Single Block</t>
  </si>
  <si>
    <t>Total</t>
  </si>
  <si>
    <t>Use this sheet to determine the configurations of your orchard blocks. The gray cells are variable inputs. When these values are entered, the sheet displays the approximate values for a conventional orchard system as well as for a high-density orchard system.</t>
  </si>
  <si>
    <t>Select Tractor</t>
  </si>
  <si>
    <t>Select Sprayer Type</t>
  </si>
  <si>
    <t>Passes</t>
  </si>
  <si>
    <t>In Rows</t>
  </si>
  <si>
    <t>Turning</t>
  </si>
  <si>
    <t>High-Density Equivalent</t>
  </si>
  <si>
    <t>Use this program to determine the approximate amount of fuel used during a growing season in a conventional orchard and compare the amount that would be used in a high-density system in the same size blocks. This program accounts for spraying, mowing, and brush chopping.</t>
  </si>
  <si>
    <t>PTO Driven</t>
  </si>
  <si>
    <t>Engine Driven</t>
  </si>
  <si>
    <t>Kubota M5700 - 52 HP</t>
  </si>
  <si>
    <t>New Holland TN95 - 83 HP</t>
  </si>
  <si>
    <t>Enter data in the gray boxes only.</t>
  </si>
  <si>
    <t>The first page is used to determine the configuration of a single block. Once you have entered the data about your block, this program will determine an equivalent high-density orchard that could be planted on the same block. This page also shows the total distance that would need to be traveled in order to complete each of the three operations</t>
  </si>
  <si>
    <t>The second page accounts for differences in equipment. You may select different tractors to determine the fuel consumed for these operations. Keep in mind that smaller tractors can be used in a high-density orchard.</t>
  </si>
  <si>
    <t>The third displays the results. Once you have entered all of your values, this page shows the fuel and cost comparisons of the two systems for a single block. You can enter these values in the chart, adjust the values on the first two pages for other blocks and compare the values for an entire farm.</t>
  </si>
  <si>
    <t>Use this sheet to determine the amount of fuel used for an orchard block during a season for mowing, spraying, and chopping brush. The gray cells are variable inputs. Select implements that would be used for these operations for both a conventional orchard and a high-density orchard. Keep in mind that a high-density system can be managed with smaller equipment. You may either choose one of the selected models, or enter a horsepower value to calculate an approximate fuel consumption value.</t>
  </si>
  <si>
    <t>This sheet displays the total fuel consumed by a single block for these three operations. By entering the current price of diesel, you can determine the cost of each block and compare a conventional orchard system to a high-density system. This sheet will also determine the cost of fuel per bushel. The chart below can be used to figure out multiple blocks by recording the cost of this block and repeating these steps for other blocks. The final value will then be the total cost for an entire orchard.</t>
  </si>
  <si>
    <r>
      <t xml:space="preserve">Cost Per Bushel </t>
    </r>
    <r>
      <rPr>
        <sz val="8"/>
        <color indexed="8"/>
        <rFont val="Calibri"/>
        <family val="2"/>
      </rPr>
      <t>(500 bu/acre)</t>
    </r>
  </si>
  <si>
    <r>
      <t>Cost Per Bushel</t>
    </r>
    <r>
      <rPr>
        <sz val="8"/>
        <color indexed="8"/>
        <rFont val="Calibri"/>
        <family val="2"/>
      </rPr>
      <t xml:space="preserve"> (900 bu/acre)</t>
    </r>
  </si>
  <si>
    <t>The last few pages include a sample worksheet. Cells with red marks have additional instructions and can be read by passing the cursor over them</t>
  </si>
  <si>
    <r>
      <t xml:space="preserve">Use this sheet to determine the configurations of your orchard blocks. </t>
    </r>
    <r>
      <rPr>
        <b/>
        <sz val="11"/>
        <color indexed="8"/>
        <rFont val="Calibri"/>
        <family val="2"/>
      </rPr>
      <t>The gray cells are variable inputs.</t>
    </r>
    <r>
      <rPr>
        <sz val="11"/>
        <color theme="1"/>
        <rFont val="Calibri"/>
        <family val="2"/>
        <scheme val="minor"/>
      </rPr>
      <t xml:space="preserve"> When these values are entered, the sheet displays the approximate values for a conventional orchard system as well as for a high-density orchard system.</t>
    </r>
  </si>
  <si>
    <r>
      <t xml:space="preserve">Use this sheet to determine the amount of fuel used for an orchard block during a season for mowing, spraying, and chopping brush. </t>
    </r>
    <r>
      <rPr>
        <b/>
        <sz val="11"/>
        <color indexed="8"/>
        <rFont val="Calibri"/>
        <family val="2"/>
      </rPr>
      <t xml:space="preserve">The gray cells are variable inputs. </t>
    </r>
    <r>
      <rPr>
        <sz val="11"/>
        <color theme="1"/>
        <rFont val="Calibri"/>
        <family val="2"/>
        <scheme val="minor"/>
      </rPr>
      <t>Select implements that would be used for these operations for both a conventional orchard and a high-density orchard. Keep in mind that a high-density system can be managed with smaller equipment. You may either choose one of the selected models, or enter a horsepower value to calculate an approximate fuel consumption value.</t>
    </r>
  </si>
  <si>
    <t xml:space="preserve">Model  </t>
  </si>
  <si>
    <t xml:space="preserve">Horsepower  </t>
  </si>
  <si>
    <t xml:space="preserve">Fuel Consumption (Gallons/Hour)  </t>
  </si>
  <si>
    <t xml:space="preserve">Sprayer  </t>
  </si>
  <si>
    <t xml:space="preserve">Tractor  </t>
  </si>
  <si>
    <t xml:space="preserve">Sprayer Type  </t>
  </si>
  <si>
    <t xml:space="preserve">Sprayer Fuel Consumption (Gal/Hr)  </t>
  </si>
  <si>
    <t xml:space="preserve">Speed (MPH)  </t>
  </si>
  <si>
    <t xml:space="preserve">Hours in Field  </t>
  </si>
  <si>
    <t xml:space="preserve">Fuel Used (Gallons)  </t>
  </si>
  <si>
    <t xml:space="preserve">Times Per Year  </t>
  </si>
  <si>
    <t xml:space="preserve">Fuel Used Per Year  </t>
  </si>
  <si>
    <t xml:space="preserve">Mower  </t>
  </si>
  <si>
    <t xml:space="preserve">Brush Mower  </t>
  </si>
  <si>
    <t xml:space="preserve">Extension Team: </t>
  </si>
  <si>
    <t>Tool Version:</t>
  </si>
  <si>
    <t xml:space="preserve">Author: </t>
  </si>
  <si>
    <t>Last Updated:</t>
  </si>
  <si>
    <t xml:space="preserve">Contact Email: </t>
  </si>
  <si>
    <t>Website:</t>
  </si>
  <si>
    <t>Description:</t>
  </si>
  <si>
    <t xml:space="preserve">User Instructions: </t>
  </si>
  <si>
    <t xml:space="preserve">References: </t>
  </si>
  <si>
    <t>Acknowledgement of Risk:</t>
  </si>
  <si>
    <t>This tool is provided for general informational purposes only and The Pennsylvania State University shall have no liability whatsoever for the use of or reliance on this tool.</t>
  </si>
  <si>
    <t>Tree Fruit</t>
  </si>
  <si>
    <t>Alexander Leslie</t>
  </si>
  <si>
    <t>tab36@psu.edu</t>
  </si>
  <si>
    <t>extension.psu.edu/plants/tree-fruit</t>
  </si>
  <si>
    <t>Fuel Consumption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</si>
</sst>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0.0"/>
    <numFmt numFmtId="165" formatCode="&quot;$&quot;#,##0.00"/>
    <numFmt numFmtId="166" formatCode="&quot;$&quot;#,##0.0"/>
    <numFmt numFmtId="167" formatCode="#,##0.0"/>
  </numFmts>
  <fonts count="20" x14ac:knownFonts="1">
    <font>
      <sz val="11"/>
      <color theme="1"/>
      <name val="Calibri"/>
      <family val="2"/>
      <scheme val="minor"/>
    </font>
    <font>
      <sz val="8"/>
      <color indexed="81"/>
      <name val="Tahoma"/>
      <family val="2"/>
    </font>
    <font>
      <b/>
      <sz val="8"/>
      <color indexed="81"/>
      <name val="Tahoma"/>
      <family val="2"/>
    </font>
    <font>
      <sz val="8"/>
      <color indexed="8"/>
      <name val="Calibri"/>
      <family val="2"/>
    </font>
    <font>
      <b/>
      <sz val="11"/>
      <color indexed="8"/>
      <name val="Calibri"/>
      <family val="2"/>
    </font>
    <font>
      <sz val="10"/>
      <name val="Arial"/>
      <family val="2"/>
    </font>
    <font>
      <b/>
      <sz val="11"/>
      <color theme="1"/>
      <name val="Calibri"/>
      <family val="2"/>
      <scheme val="minor"/>
    </font>
    <font>
      <b/>
      <sz val="10"/>
      <color theme="1"/>
      <name val="Century Gothic"/>
      <family val="2"/>
    </font>
    <font>
      <sz val="10"/>
      <color theme="1"/>
      <name val="Century Gothic"/>
      <family val="2"/>
    </font>
    <font>
      <b/>
      <u/>
      <sz val="11"/>
      <color theme="1"/>
      <name val="Calibri"/>
      <family val="2"/>
      <scheme val="minor"/>
    </font>
    <font>
      <sz val="12"/>
      <color theme="1"/>
      <name val="Calibri"/>
      <family val="2"/>
      <scheme val="minor"/>
    </font>
    <font>
      <sz val="12"/>
      <color theme="1"/>
      <name val="Arial"/>
      <family val="2"/>
    </font>
    <font>
      <sz val="26"/>
      <color theme="0"/>
      <name val="Arial"/>
      <family val="2"/>
    </font>
    <font>
      <sz val="11"/>
      <color theme="1"/>
      <name val="Arial"/>
      <family val="2"/>
    </font>
    <font>
      <b/>
      <sz val="12"/>
      <color theme="0"/>
      <name val="Arial"/>
      <family val="2"/>
    </font>
    <font>
      <i/>
      <sz val="10"/>
      <color theme="1"/>
      <name val="Arial"/>
      <family val="2"/>
    </font>
    <font>
      <b/>
      <sz val="12"/>
      <color theme="1"/>
      <name val="Arial"/>
      <family val="2"/>
    </font>
    <font>
      <i/>
      <sz val="12"/>
      <color theme="1"/>
      <name val="Arial"/>
      <family val="2"/>
    </font>
    <font>
      <u/>
      <sz val="11"/>
      <color theme="10"/>
      <name val="Calibri"/>
      <family val="2"/>
      <scheme val="minor"/>
    </font>
    <font>
      <u/>
      <sz val="11"/>
      <color theme="10"/>
      <name val="Arial"/>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99"/>
        <bgColor indexed="64"/>
      </patternFill>
    </fill>
    <fill>
      <patternFill patternType="solid">
        <fgColor theme="4" tint="-0.499984740745262"/>
        <bgColor indexed="64"/>
      </patternFill>
    </fill>
  </fills>
  <borders count="33">
    <border>
      <left/>
      <right/>
      <top/>
      <bottom/>
      <diagonal/>
    </border>
    <border>
      <left style="thick">
        <color indexed="64"/>
      </left>
      <right/>
      <top/>
      <bottom/>
      <diagonal/>
    </border>
    <border>
      <left/>
      <right style="thick">
        <color indexed="64"/>
      </right>
      <top/>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
    <xf numFmtId="0" fontId="0"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10" fillId="0" borderId="0"/>
    <xf numFmtId="0" fontId="10" fillId="0" borderId="0"/>
    <xf numFmtId="0" fontId="18" fillId="0" borderId="0" applyNumberFormat="0" applyFill="0" applyBorder="0" applyAlignment="0" applyProtection="0"/>
  </cellStyleXfs>
  <cellXfs count="126">
    <xf numFmtId="0" fontId="0" fillId="0" borderId="0" xfId="0"/>
    <xf numFmtId="0" fontId="7" fillId="0" borderId="0" xfId="0" applyFont="1"/>
    <xf numFmtId="0" fontId="8" fillId="0" borderId="0" xfId="0" applyFont="1"/>
    <xf numFmtId="0" fontId="6" fillId="0" borderId="0" xfId="0" applyFont="1"/>
    <xf numFmtId="0" fontId="0" fillId="0" borderId="0" xfId="0" applyFill="1" applyBorder="1"/>
    <xf numFmtId="164" fontId="0" fillId="0" borderId="0" xfId="0" applyNumberFormat="1"/>
    <xf numFmtId="0" fontId="6" fillId="0" borderId="1" xfId="0" applyFont="1" applyBorder="1"/>
    <xf numFmtId="0" fontId="6" fillId="0" borderId="2" xfId="0" applyFont="1" applyBorder="1"/>
    <xf numFmtId="0" fontId="0" fillId="0" borderId="1" xfId="0" applyBorder="1"/>
    <xf numFmtId="0" fontId="0" fillId="0" borderId="2" xfId="0" applyBorder="1"/>
    <xf numFmtId="0" fontId="0" fillId="0" borderId="3" xfId="0" applyBorder="1"/>
    <xf numFmtId="0" fontId="0" fillId="0" borderId="0" xfId="0" applyAlignment="1">
      <alignment wrapText="1"/>
    </xf>
    <xf numFmtId="0" fontId="0" fillId="0" borderId="4" xfId="0" applyBorder="1"/>
    <xf numFmtId="0" fontId="0" fillId="0" borderId="5" xfId="0" applyBorder="1"/>
    <xf numFmtId="0" fontId="0" fillId="0" borderId="6" xfId="0" applyBorder="1"/>
    <xf numFmtId="165" fontId="0" fillId="2" borderId="7" xfId="0" applyNumberFormat="1" applyFill="1" applyBorder="1"/>
    <xf numFmtId="166" fontId="0" fillId="2" borderId="7" xfId="0" applyNumberFormat="1" applyFill="1" applyBorder="1"/>
    <xf numFmtId="164" fontId="0" fillId="0" borderId="8" xfId="0" applyNumberFormat="1" applyBorder="1"/>
    <xf numFmtId="164" fontId="0" fillId="0" borderId="9" xfId="0" applyNumberFormat="1" applyBorder="1"/>
    <xf numFmtId="0" fontId="0" fillId="0" borderId="0" xfId="0" applyFont="1"/>
    <xf numFmtId="0" fontId="0" fillId="0" borderId="1" xfId="0" applyFont="1" applyBorder="1"/>
    <xf numFmtId="0" fontId="0" fillId="0" borderId="1" xfId="0" applyFont="1" applyBorder="1" applyAlignment="1">
      <alignment horizontal="left"/>
    </xf>
    <xf numFmtId="0" fontId="0" fillId="0" borderId="10" xfId="0" applyFont="1" applyBorder="1" applyAlignment="1">
      <alignment horizontal="left"/>
    </xf>
    <xf numFmtId="0" fontId="0" fillId="0" borderId="10" xfId="0" applyFont="1" applyBorder="1"/>
    <xf numFmtId="0" fontId="6" fillId="0" borderId="0" xfId="0" applyFont="1" applyAlignment="1" applyProtection="1">
      <alignment horizontal="center"/>
    </xf>
    <xf numFmtId="0" fontId="0" fillId="0" borderId="0" xfId="0" applyFont="1" applyAlignment="1">
      <alignment horizontal="center"/>
    </xf>
    <xf numFmtId="0" fontId="6" fillId="0" borderId="11" xfId="0" applyFont="1" applyBorder="1" applyAlignment="1">
      <alignment horizontal="center"/>
    </xf>
    <xf numFmtId="3" fontId="0" fillId="0" borderId="0" xfId="0" applyNumberFormat="1" applyFont="1" applyAlignment="1">
      <alignment horizontal="center"/>
    </xf>
    <xf numFmtId="3" fontId="0" fillId="0" borderId="0" xfId="0" applyNumberFormat="1" applyFont="1" applyAlignment="1" applyProtection="1">
      <alignment horizontal="center"/>
    </xf>
    <xf numFmtId="164" fontId="0" fillId="0" borderId="12" xfId="0" applyNumberFormat="1" applyFont="1" applyBorder="1" applyAlignment="1">
      <alignment horizontal="center"/>
    </xf>
    <xf numFmtId="164" fontId="0" fillId="0" borderId="13" xfId="0" applyNumberFormat="1" applyFont="1" applyBorder="1" applyAlignment="1">
      <alignment horizontal="center"/>
    </xf>
    <xf numFmtId="164" fontId="6" fillId="0" borderId="11" xfId="0" applyNumberFormat="1" applyFont="1" applyBorder="1" applyAlignment="1">
      <alignment horizontal="center"/>
    </xf>
    <xf numFmtId="0" fontId="0" fillId="0" borderId="0" xfId="0" applyFont="1" applyAlignment="1">
      <alignment horizontal="left"/>
    </xf>
    <xf numFmtId="3" fontId="0" fillId="0" borderId="0" xfId="0" applyNumberFormat="1" applyFont="1" applyAlignment="1">
      <alignment horizontal="left"/>
    </xf>
    <xf numFmtId="167" fontId="0" fillId="0" borderId="12" xfId="0" applyNumberFormat="1" applyFont="1" applyBorder="1" applyAlignment="1">
      <alignment horizontal="center"/>
    </xf>
    <xf numFmtId="167" fontId="0" fillId="0" borderId="13" xfId="0" applyNumberFormat="1" applyFont="1" applyBorder="1" applyAlignment="1">
      <alignment horizontal="center"/>
    </xf>
    <xf numFmtId="164" fontId="0" fillId="0" borderId="8" xfId="0" applyNumberFormat="1" applyBorder="1" applyAlignment="1">
      <alignment horizontal="right"/>
    </xf>
    <xf numFmtId="3" fontId="0" fillId="0" borderId="14" xfId="0" applyNumberFormat="1" applyFont="1" applyBorder="1" applyAlignment="1">
      <alignment horizontal="center"/>
    </xf>
    <xf numFmtId="167" fontId="0" fillId="0" borderId="14" xfId="0" applyNumberFormat="1" applyFont="1" applyBorder="1" applyAlignment="1">
      <alignment horizontal="center"/>
    </xf>
    <xf numFmtId="3" fontId="0" fillId="0" borderId="15" xfId="0" applyNumberFormat="1" applyFont="1" applyBorder="1" applyAlignment="1">
      <alignment horizontal="center"/>
    </xf>
    <xf numFmtId="164" fontId="0" fillId="0" borderId="14" xfId="0" applyNumberFormat="1" applyBorder="1" applyAlignment="1">
      <alignment horizontal="right"/>
    </xf>
    <xf numFmtId="3" fontId="0" fillId="3" borderId="14" xfId="0" applyNumberFormat="1" applyFont="1" applyFill="1" applyBorder="1" applyAlignment="1" applyProtection="1">
      <alignment horizontal="center"/>
      <protection locked="0"/>
    </xf>
    <xf numFmtId="0" fontId="0" fillId="3" borderId="16" xfId="0" applyFill="1" applyBorder="1" applyProtection="1">
      <protection locked="0"/>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3" borderId="8" xfId="0" applyFill="1" applyBorder="1" applyProtection="1">
      <protection locked="0"/>
    </xf>
    <xf numFmtId="0" fontId="0" fillId="3" borderId="18" xfId="0" applyFill="1" applyBorder="1" applyAlignment="1" applyProtection="1">
      <alignment horizontal="right"/>
      <protection locked="0"/>
    </xf>
    <xf numFmtId="0" fontId="0" fillId="3" borderId="8" xfId="0" applyNumberFormat="1" applyFill="1" applyBorder="1" applyAlignment="1" applyProtection="1">
      <alignment horizontal="right"/>
      <protection locked="0"/>
    </xf>
    <xf numFmtId="0" fontId="0" fillId="3" borderId="8" xfId="0" applyFill="1" applyBorder="1" applyAlignment="1" applyProtection="1">
      <alignment horizontal="right"/>
      <protection locked="0"/>
    </xf>
    <xf numFmtId="165" fontId="0" fillId="3" borderId="20" xfId="0" applyNumberFormat="1" applyFill="1" applyBorder="1" applyProtection="1">
      <protection locked="0"/>
    </xf>
    <xf numFmtId="165" fontId="0" fillId="0" borderId="0" xfId="0" applyNumberFormat="1" applyBorder="1" applyProtection="1">
      <protection locked="0"/>
    </xf>
    <xf numFmtId="165" fontId="0" fillId="0" borderId="2" xfId="0" applyNumberFormat="1" applyBorder="1" applyProtection="1">
      <protection locked="0"/>
    </xf>
    <xf numFmtId="165" fontId="0" fillId="0" borderId="0" xfId="0" applyNumberFormat="1" applyProtection="1">
      <protection locked="0"/>
    </xf>
    <xf numFmtId="0" fontId="0" fillId="0" borderId="0" xfId="0" applyProtection="1">
      <protection locked="0"/>
    </xf>
    <xf numFmtId="0" fontId="6" fillId="0" borderId="0" xfId="0" applyFont="1" applyAlignment="1">
      <alignment horizontal="center"/>
    </xf>
    <xf numFmtId="0" fontId="0" fillId="0" borderId="0" xfId="0" applyFont="1" applyAlignment="1">
      <alignment wrapText="1"/>
    </xf>
    <xf numFmtId="0" fontId="0" fillId="0" borderId="0" xfId="0" applyFont="1" applyAlignment="1">
      <alignment horizontal="center" wrapText="1"/>
    </xf>
    <xf numFmtId="165" fontId="0" fillId="4" borderId="7" xfId="0" applyNumberFormat="1" applyFill="1" applyBorder="1"/>
    <xf numFmtId="0" fontId="9" fillId="0" borderId="0" xfId="0" applyFont="1"/>
    <xf numFmtId="0" fontId="0" fillId="0" borderId="0" xfId="0" applyFont="1" applyAlignment="1">
      <alignment horizontal="center" wrapText="1"/>
    </xf>
    <xf numFmtId="0" fontId="6" fillId="0" borderId="20" xfId="0" applyFont="1" applyBorder="1" applyAlignment="1">
      <alignment horizontal="center"/>
    </xf>
    <xf numFmtId="0" fontId="6" fillId="0" borderId="20" xfId="0" applyFont="1" applyBorder="1" applyAlignment="1" applyProtection="1">
      <alignment horizontal="center"/>
    </xf>
    <xf numFmtId="0" fontId="0" fillId="0" borderId="20" xfId="0" applyFont="1" applyBorder="1" applyAlignment="1">
      <alignment horizontal="center"/>
    </xf>
    <xf numFmtId="3" fontId="0" fillId="0" borderId="20" xfId="0" applyNumberFormat="1" applyFont="1" applyBorder="1" applyAlignment="1">
      <alignment horizontal="center"/>
    </xf>
    <xf numFmtId="3" fontId="0" fillId="0" borderId="20" xfId="0" applyNumberFormat="1" applyFont="1" applyBorder="1" applyAlignment="1" applyProtection="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 fontId="0" fillId="0" borderId="0" xfId="0" applyNumberFormat="1" applyFont="1" applyBorder="1" applyAlignment="1" applyProtection="1">
      <alignment horizontal="center"/>
    </xf>
    <xf numFmtId="3" fontId="0" fillId="0" borderId="0" xfId="0" applyNumberFormat="1" applyFont="1" applyBorder="1" applyAlignment="1">
      <alignment horizontal="left"/>
    </xf>
    <xf numFmtId="167" fontId="0" fillId="0" borderId="0" xfId="0" applyNumberFormat="1" applyFont="1" applyBorder="1" applyAlignment="1">
      <alignment horizontal="center"/>
    </xf>
    <xf numFmtId="0" fontId="6" fillId="0" borderId="21" xfId="0" applyFont="1" applyBorder="1" applyAlignment="1">
      <alignment horizontal="center"/>
    </xf>
    <xf numFmtId="3" fontId="0" fillId="0" borderId="22" xfId="0" applyNumberFormat="1" applyFont="1" applyBorder="1" applyAlignment="1">
      <alignment horizontal="left"/>
    </xf>
    <xf numFmtId="167" fontId="0" fillId="0" borderId="23" xfId="0" applyNumberFormat="1" applyFont="1" applyBorder="1" applyAlignment="1">
      <alignment horizontal="center"/>
    </xf>
    <xf numFmtId="167" fontId="0" fillId="0" borderId="24" xfId="0" applyNumberFormat="1" applyFont="1" applyBorder="1" applyAlignment="1">
      <alignment horizontal="center"/>
    </xf>
    <xf numFmtId="0" fontId="0" fillId="0" borderId="22" xfId="0" applyFont="1" applyBorder="1" applyAlignment="1">
      <alignment horizontal="left"/>
    </xf>
    <xf numFmtId="164" fontId="6" fillId="0" borderId="21" xfId="0" applyNumberFormat="1" applyFont="1" applyBorder="1" applyAlignment="1">
      <alignment horizontal="center"/>
    </xf>
    <xf numFmtId="164" fontId="0" fillId="0" borderId="23" xfId="0" applyNumberFormat="1" applyFont="1" applyBorder="1" applyAlignment="1">
      <alignment horizontal="center"/>
    </xf>
    <xf numFmtId="164" fontId="0" fillId="0" borderId="25" xfId="0" applyNumberFormat="1" applyFont="1" applyBorder="1" applyAlignment="1">
      <alignment horizontal="center"/>
    </xf>
    <xf numFmtId="0" fontId="0" fillId="0" borderId="0" xfId="0" applyAlignment="1">
      <alignment horizontal="right"/>
    </xf>
    <xf numFmtId="0" fontId="6" fillId="0" borderId="0" xfId="0" applyFont="1" applyAlignment="1">
      <alignment horizontal="right"/>
    </xf>
    <xf numFmtId="0" fontId="0" fillId="0" borderId="0" xfId="0" applyFill="1" applyBorder="1" applyAlignment="1">
      <alignment horizontal="right"/>
    </xf>
    <xf numFmtId="0" fontId="6" fillId="0" borderId="23" xfId="0" applyFont="1" applyBorder="1"/>
    <xf numFmtId="0" fontId="11" fillId="0" borderId="0" xfId="4" applyFont="1" applyAlignment="1">
      <alignment vertical="center"/>
    </xf>
    <xf numFmtId="0" fontId="11" fillId="0" borderId="0" xfId="4" applyFont="1" applyBorder="1" applyAlignment="1">
      <alignment vertical="center"/>
    </xf>
    <xf numFmtId="0" fontId="11" fillId="0" borderId="0" xfId="5" applyFont="1" applyAlignment="1">
      <alignment vertical="center"/>
    </xf>
    <xf numFmtId="0" fontId="11" fillId="0" borderId="0" xfId="4" applyFont="1" applyAlignment="1">
      <alignment horizontal="center" vertical="center"/>
    </xf>
    <xf numFmtId="0" fontId="12" fillId="6" borderId="0" xfId="4" applyFont="1" applyFill="1" applyAlignment="1">
      <alignment horizontal="center" vertical="center"/>
    </xf>
    <xf numFmtId="0" fontId="13" fillId="0" borderId="0" xfId="4" applyFont="1" applyAlignment="1">
      <alignment horizontal="left" vertical="center" wrapText="1"/>
    </xf>
    <xf numFmtId="0" fontId="13" fillId="0" borderId="0" xfId="4" applyFont="1" applyAlignment="1">
      <alignment horizontal="left" vertical="center"/>
    </xf>
    <xf numFmtId="17" fontId="13" fillId="0" borderId="0" xfId="4" applyNumberFormat="1" applyFont="1" applyAlignment="1">
      <alignment horizontal="left" vertical="center"/>
    </xf>
    <xf numFmtId="0" fontId="19" fillId="0" borderId="0" xfId="6" applyFont="1" applyAlignment="1">
      <alignment horizontal="left" vertical="center"/>
    </xf>
    <xf numFmtId="0" fontId="13" fillId="0" borderId="0" xfId="4" applyFont="1" applyAlignment="1">
      <alignment horizontal="center" vertical="center"/>
    </xf>
    <xf numFmtId="0" fontId="13" fillId="0" borderId="28" xfId="4" applyFont="1" applyFill="1" applyBorder="1" applyAlignment="1">
      <alignment horizontal="left" vertical="top" wrapText="1"/>
    </xf>
    <xf numFmtId="0" fontId="13" fillId="0" borderId="0" xfId="4" applyFont="1" applyFill="1" applyBorder="1" applyAlignment="1">
      <alignment horizontal="left" vertical="top" wrapText="1"/>
    </xf>
    <xf numFmtId="0" fontId="13" fillId="0" borderId="29" xfId="4" applyFont="1" applyFill="1" applyBorder="1" applyAlignment="1">
      <alignment horizontal="left" vertical="top" wrapText="1"/>
    </xf>
    <xf numFmtId="0" fontId="14" fillId="6" borderId="22" xfId="4" applyFont="1" applyFill="1" applyBorder="1" applyAlignment="1">
      <alignment horizontal="left" vertical="top" wrapText="1"/>
    </xf>
    <xf numFmtId="0" fontId="14" fillId="6" borderId="26" xfId="4" applyFont="1" applyFill="1" applyBorder="1" applyAlignment="1">
      <alignment horizontal="left" vertical="top" wrapText="1"/>
    </xf>
    <xf numFmtId="0" fontId="14" fillId="6" borderId="27" xfId="4" applyFont="1" applyFill="1" applyBorder="1" applyAlignment="1">
      <alignment horizontal="left" vertical="top" wrapText="1"/>
    </xf>
    <xf numFmtId="0" fontId="13" fillId="0" borderId="22" xfId="4" applyFont="1" applyFill="1" applyBorder="1" applyAlignment="1">
      <alignment horizontal="left" vertical="top" wrapText="1"/>
    </xf>
    <xf numFmtId="0" fontId="13" fillId="0" borderId="26" xfId="4" applyFont="1" applyFill="1" applyBorder="1" applyAlignment="1">
      <alignment horizontal="left" vertical="top" wrapText="1"/>
    </xf>
    <xf numFmtId="0" fontId="13" fillId="0" borderId="27" xfId="4" applyFont="1" applyFill="1" applyBorder="1" applyAlignment="1">
      <alignment horizontal="left" vertical="top" wrapText="1"/>
    </xf>
    <xf numFmtId="0" fontId="16" fillId="3" borderId="22" xfId="5" applyFont="1" applyFill="1" applyBorder="1" applyAlignment="1">
      <alignment horizontal="left" vertical="center"/>
    </xf>
    <xf numFmtId="0" fontId="16" fillId="3" borderId="26" xfId="5" applyFont="1" applyFill="1" applyBorder="1" applyAlignment="1">
      <alignment horizontal="left" vertical="center"/>
    </xf>
    <xf numFmtId="0" fontId="16" fillId="3" borderId="27" xfId="5" applyFont="1" applyFill="1" applyBorder="1" applyAlignment="1">
      <alignment horizontal="left" vertical="center"/>
    </xf>
    <xf numFmtId="0" fontId="15" fillId="0" borderId="22" xfId="4" applyFont="1" applyBorder="1" applyAlignment="1">
      <alignment horizontal="left" vertical="top" wrapText="1"/>
    </xf>
    <xf numFmtId="0" fontId="15" fillId="0" borderId="26" xfId="4" applyFont="1" applyBorder="1" applyAlignment="1">
      <alignment horizontal="left" vertical="top" wrapText="1"/>
    </xf>
    <xf numFmtId="0" fontId="15" fillId="0" borderId="27" xfId="4" applyFont="1" applyBorder="1" applyAlignment="1">
      <alignment horizontal="left" vertical="top" wrapText="1"/>
    </xf>
    <xf numFmtId="0" fontId="16" fillId="3" borderId="22" xfId="4" applyFont="1" applyFill="1" applyBorder="1" applyAlignment="1">
      <alignment horizontal="left" wrapText="1"/>
    </xf>
    <xf numFmtId="0" fontId="16" fillId="3" borderId="26" xfId="4" applyFont="1" applyFill="1" applyBorder="1" applyAlignment="1">
      <alignment horizontal="left" wrapText="1"/>
    </xf>
    <xf numFmtId="0" fontId="16" fillId="3" borderId="27" xfId="4" applyFont="1" applyFill="1" applyBorder="1" applyAlignment="1">
      <alignment horizontal="left" wrapText="1"/>
    </xf>
    <xf numFmtId="0" fontId="17" fillId="3" borderId="30" xfId="4" applyFont="1" applyFill="1" applyBorder="1" applyAlignment="1">
      <alignment horizontal="left" vertical="center" wrapText="1"/>
    </xf>
    <xf numFmtId="0" fontId="17" fillId="3" borderId="31" xfId="4" applyFont="1" applyFill="1" applyBorder="1" applyAlignment="1">
      <alignment horizontal="left" vertical="center" wrapText="1"/>
    </xf>
    <xf numFmtId="0" fontId="17" fillId="3" borderId="32" xfId="4" applyFont="1" applyFill="1" applyBorder="1" applyAlignment="1">
      <alignment horizontal="left" vertical="center" wrapText="1"/>
    </xf>
    <xf numFmtId="0" fontId="13" fillId="0" borderId="30" xfId="4" applyFont="1" applyFill="1" applyBorder="1" applyAlignment="1">
      <alignment horizontal="left" vertical="top" wrapText="1"/>
    </xf>
    <xf numFmtId="0" fontId="13" fillId="0" borderId="31" xfId="4" applyFont="1" applyFill="1" applyBorder="1" applyAlignment="1">
      <alignment horizontal="left" vertical="top" wrapText="1"/>
    </xf>
    <xf numFmtId="0" fontId="13" fillId="0" borderId="32" xfId="4" applyFont="1" applyFill="1" applyBorder="1" applyAlignment="1">
      <alignment horizontal="left" vertical="top" wrapText="1"/>
    </xf>
    <xf numFmtId="0" fontId="0" fillId="5" borderId="0" xfId="0" applyFont="1" applyFill="1" applyBorder="1" applyAlignment="1">
      <alignment horizontal="left" wrapText="1"/>
    </xf>
    <xf numFmtId="0" fontId="6" fillId="0" borderId="20" xfId="0" applyFont="1" applyBorder="1" applyAlignment="1">
      <alignment horizontal="center"/>
    </xf>
    <xf numFmtId="0" fontId="6" fillId="0" borderId="4" xfId="0" applyFont="1" applyBorder="1" applyAlignment="1">
      <alignment horizontal="center"/>
    </xf>
    <xf numFmtId="0" fontId="6" fillId="0" borderId="6" xfId="0" applyFont="1" applyBorder="1" applyAlignment="1">
      <alignment horizontal="center"/>
    </xf>
    <xf numFmtId="0" fontId="0" fillId="5" borderId="0" xfId="0" applyFill="1" applyAlignment="1">
      <alignment horizontal="center" wrapText="1"/>
    </xf>
    <xf numFmtId="0" fontId="0" fillId="5" borderId="0" xfId="0" applyFont="1" applyFill="1" applyAlignment="1">
      <alignment horizontal="center" wrapText="1"/>
    </xf>
    <xf numFmtId="0" fontId="6"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wrapText="1"/>
    </xf>
  </cellXfs>
  <cellStyles count="7">
    <cellStyle name="Currency 2" xfId="1"/>
    <cellStyle name="Hyperlink" xfId="6" builtinId="8"/>
    <cellStyle name="Normal" xfId="0" builtinId="0"/>
    <cellStyle name="Normal 2" xfId="2"/>
    <cellStyle name="Normal 2 2" xfId="5"/>
    <cellStyle name="Normal 3" xfId="4"/>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192280</xdr:colOff>
      <xdr:row>0</xdr:row>
      <xdr:rowOff>0</xdr:rowOff>
    </xdr:from>
    <xdr:to>
      <xdr:col>4</xdr:col>
      <xdr:colOff>311922</xdr:colOff>
      <xdr:row>1</xdr:row>
      <xdr:rowOff>129274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280" y="0"/>
          <a:ext cx="3434342" cy="10150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xtension.psu.edu/plants/tree-fruit" TargetMode="External"/><Relationship Id="rId1" Type="http://schemas.openxmlformats.org/officeDocument/2006/relationships/hyperlink" Target="mailto:tab36@psu.ed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topLeftCell="A16" zoomScale="107" workbookViewId="0">
      <selection activeCell="C6" sqref="C6:F6"/>
    </sheetView>
  </sheetViews>
  <sheetFormatPr defaultColWidth="12.42578125" defaultRowHeight="15" x14ac:dyDescent="0.25"/>
  <cols>
    <col min="1" max="16384" width="12.42578125" style="83"/>
  </cols>
  <sheetData>
    <row r="1" spans="1:11" ht="69.95" customHeight="1" x14ac:dyDescent="0.25">
      <c r="A1" s="86"/>
      <c r="B1" s="86"/>
      <c r="C1" s="86"/>
      <c r="D1" s="86"/>
      <c r="E1" s="86"/>
      <c r="F1" s="86"/>
      <c r="G1" s="86"/>
      <c r="H1" s="86"/>
      <c r="I1" s="86"/>
      <c r="J1" s="86"/>
      <c r="K1" s="86"/>
    </row>
    <row r="2" spans="1:11" ht="35.1" customHeight="1" x14ac:dyDescent="0.25">
      <c r="A2" s="87" t="s">
        <v>100</v>
      </c>
      <c r="B2" s="87"/>
      <c r="C2" s="87"/>
      <c r="D2" s="87"/>
      <c r="E2" s="87"/>
      <c r="F2" s="87"/>
      <c r="G2" s="87"/>
      <c r="H2" s="87"/>
      <c r="I2" s="87"/>
      <c r="J2" s="87"/>
      <c r="K2" s="87"/>
    </row>
    <row r="3" spans="1:11" ht="15.95" customHeight="1" x14ac:dyDescent="0.25">
      <c r="A3" s="88" t="s">
        <v>85</v>
      </c>
      <c r="B3" s="88"/>
      <c r="C3" s="89" t="s">
        <v>96</v>
      </c>
      <c r="D3" s="89"/>
      <c r="E3" s="89"/>
      <c r="F3" s="89"/>
      <c r="G3" s="89" t="s">
        <v>86</v>
      </c>
      <c r="H3" s="89"/>
      <c r="I3" s="89"/>
      <c r="J3" s="89"/>
      <c r="K3" s="89"/>
    </row>
    <row r="4" spans="1:11" x14ac:dyDescent="0.25">
      <c r="A4" s="88" t="s">
        <v>87</v>
      </c>
      <c r="B4" s="88"/>
      <c r="C4" s="89" t="s">
        <v>97</v>
      </c>
      <c r="D4" s="89"/>
      <c r="E4" s="89"/>
      <c r="F4" s="89"/>
      <c r="G4" s="89" t="s">
        <v>88</v>
      </c>
      <c r="H4" s="89"/>
      <c r="I4" s="90">
        <v>42614</v>
      </c>
      <c r="J4" s="89"/>
      <c r="K4" s="89"/>
    </row>
    <row r="5" spans="1:11" x14ac:dyDescent="0.25">
      <c r="A5" s="88" t="s">
        <v>89</v>
      </c>
      <c r="B5" s="88"/>
      <c r="C5" s="91" t="s">
        <v>98</v>
      </c>
      <c r="D5" s="89"/>
      <c r="E5" s="89"/>
      <c r="F5" s="89"/>
      <c r="G5" s="92"/>
      <c r="H5" s="92"/>
      <c r="I5" s="92"/>
      <c r="J5" s="92"/>
      <c r="K5" s="92"/>
    </row>
    <row r="6" spans="1:11" x14ac:dyDescent="0.25">
      <c r="A6" s="88" t="s">
        <v>90</v>
      </c>
      <c r="B6" s="88"/>
      <c r="C6" s="91" t="s">
        <v>99</v>
      </c>
      <c r="D6" s="89"/>
      <c r="E6" s="89"/>
      <c r="F6" s="89"/>
      <c r="G6" s="92"/>
      <c r="H6" s="92"/>
      <c r="I6" s="92"/>
      <c r="J6" s="92"/>
      <c r="K6" s="92"/>
    </row>
    <row r="7" spans="1:11" ht="18" customHeight="1" x14ac:dyDescent="0.25">
      <c r="A7" s="96" t="s">
        <v>91</v>
      </c>
      <c r="B7" s="97"/>
      <c r="C7" s="97"/>
      <c r="D7" s="97"/>
      <c r="E7" s="97"/>
      <c r="F7" s="97"/>
      <c r="G7" s="97"/>
      <c r="H7" s="97"/>
      <c r="I7" s="97"/>
      <c r="J7" s="97"/>
      <c r="K7" s="98"/>
    </row>
    <row r="8" spans="1:11" ht="51.95" customHeight="1" x14ac:dyDescent="0.25">
      <c r="A8" s="99" t="s">
        <v>55</v>
      </c>
      <c r="B8" s="100"/>
      <c r="C8" s="100"/>
      <c r="D8" s="100"/>
      <c r="E8" s="100"/>
      <c r="F8" s="100"/>
      <c r="G8" s="100"/>
      <c r="H8" s="100"/>
      <c r="I8" s="100"/>
      <c r="J8" s="100"/>
      <c r="K8" s="101"/>
    </row>
    <row r="9" spans="1:11" ht="18" customHeight="1" x14ac:dyDescent="0.25">
      <c r="A9" s="96" t="s">
        <v>92</v>
      </c>
      <c r="B9" s="97"/>
      <c r="C9" s="97"/>
      <c r="D9" s="97"/>
      <c r="E9" s="97"/>
      <c r="F9" s="97"/>
      <c r="G9" s="97"/>
      <c r="H9" s="97"/>
      <c r="I9" s="97"/>
      <c r="J9" s="97"/>
      <c r="K9" s="98"/>
    </row>
    <row r="10" spans="1:11" s="84" customFormat="1" x14ac:dyDescent="0.25">
      <c r="A10" s="93" t="s">
        <v>60</v>
      </c>
      <c r="B10" s="94"/>
      <c r="C10" s="94"/>
      <c r="D10" s="94"/>
      <c r="E10" s="94"/>
      <c r="F10" s="94"/>
      <c r="G10" s="94"/>
      <c r="H10" s="94"/>
      <c r="I10" s="94"/>
      <c r="J10" s="94"/>
      <c r="K10" s="95"/>
    </row>
    <row r="11" spans="1:11" s="84" customFormat="1" ht="56.25" customHeight="1" x14ac:dyDescent="0.25">
      <c r="A11" s="93" t="s">
        <v>61</v>
      </c>
      <c r="B11" s="94"/>
      <c r="C11" s="94"/>
      <c r="D11" s="94"/>
      <c r="E11" s="94"/>
      <c r="F11" s="94"/>
      <c r="G11" s="94"/>
      <c r="H11" s="94"/>
      <c r="I11" s="94"/>
      <c r="J11" s="94"/>
      <c r="K11" s="95"/>
    </row>
    <row r="12" spans="1:11" s="84" customFormat="1" ht="39.75" customHeight="1" x14ac:dyDescent="0.25">
      <c r="A12" s="93" t="s">
        <v>62</v>
      </c>
      <c r="B12" s="94"/>
      <c r="C12" s="94"/>
      <c r="D12" s="94"/>
      <c r="E12" s="94"/>
      <c r="F12" s="94"/>
      <c r="G12" s="94"/>
      <c r="H12" s="94"/>
      <c r="I12" s="94"/>
      <c r="J12" s="94"/>
      <c r="K12" s="95"/>
    </row>
    <row r="13" spans="1:11" s="84" customFormat="1" ht="51" customHeight="1" x14ac:dyDescent="0.25">
      <c r="A13" s="93" t="s">
        <v>63</v>
      </c>
      <c r="B13" s="94"/>
      <c r="C13" s="94"/>
      <c r="D13" s="94"/>
      <c r="E13" s="94"/>
      <c r="F13" s="94"/>
      <c r="G13" s="94"/>
      <c r="H13" s="94"/>
      <c r="I13" s="94"/>
      <c r="J13" s="94"/>
      <c r="K13" s="95"/>
    </row>
    <row r="14" spans="1:11" s="84" customFormat="1" ht="30.75" customHeight="1" x14ac:dyDescent="0.25">
      <c r="A14" s="93" t="s">
        <v>68</v>
      </c>
      <c r="B14" s="94"/>
      <c r="C14" s="94"/>
      <c r="D14" s="94"/>
      <c r="E14" s="94"/>
      <c r="F14" s="94"/>
      <c r="G14" s="94"/>
      <c r="H14" s="94"/>
      <c r="I14" s="94"/>
      <c r="J14" s="94"/>
      <c r="K14" s="95"/>
    </row>
    <row r="15" spans="1:11" s="84" customFormat="1" x14ac:dyDescent="0.25">
      <c r="A15" s="93"/>
      <c r="B15" s="94"/>
      <c r="C15" s="94"/>
      <c r="D15" s="94"/>
      <c r="E15" s="94"/>
      <c r="F15" s="94"/>
      <c r="G15" s="94"/>
      <c r="H15" s="94"/>
      <c r="I15" s="94"/>
      <c r="J15" s="94"/>
      <c r="K15" s="95"/>
    </row>
    <row r="16" spans="1:11" s="84" customFormat="1" x14ac:dyDescent="0.25">
      <c r="A16" s="93"/>
      <c r="B16" s="94"/>
      <c r="C16" s="94"/>
      <c r="D16" s="94"/>
      <c r="E16" s="94"/>
      <c r="F16" s="94"/>
      <c r="G16" s="94"/>
      <c r="H16" s="94"/>
      <c r="I16" s="94"/>
      <c r="J16" s="94"/>
      <c r="K16" s="95"/>
    </row>
    <row r="17" spans="1:11" s="84" customFormat="1" x14ac:dyDescent="0.25">
      <c r="A17" s="93"/>
      <c r="B17" s="94"/>
      <c r="C17" s="94"/>
      <c r="D17" s="94"/>
      <c r="E17" s="94"/>
      <c r="F17" s="94"/>
      <c r="G17" s="94"/>
      <c r="H17" s="94"/>
      <c r="I17" s="94"/>
      <c r="J17" s="94"/>
      <c r="K17" s="95"/>
    </row>
    <row r="18" spans="1:11" s="84" customFormat="1" x14ac:dyDescent="0.25">
      <c r="A18" s="93"/>
      <c r="B18" s="94"/>
      <c r="C18" s="94"/>
      <c r="D18" s="94"/>
      <c r="E18" s="94"/>
      <c r="F18" s="94"/>
      <c r="G18" s="94"/>
      <c r="H18" s="94"/>
      <c r="I18" s="94"/>
      <c r="J18" s="94"/>
      <c r="K18" s="95"/>
    </row>
    <row r="19" spans="1:11" s="84" customFormat="1" x14ac:dyDescent="0.25">
      <c r="A19" s="93"/>
      <c r="B19" s="94"/>
      <c r="C19" s="94"/>
      <c r="D19" s="94"/>
      <c r="E19" s="94"/>
      <c r="F19" s="94"/>
      <c r="G19" s="94"/>
      <c r="H19" s="94"/>
      <c r="I19" s="94"/>
      <c r="J19" s="94"/>
      <c r="K19" s="95"/>
    </row>
    <row r="20" spans="1:11" s="84" customFormat="1" x14ac:dyDescent="0.25">
      <c r="A20" s="93"/>
      <c r="B20" s="94"/>
      <c r="C20" s="94"/>
      <c r="D20" s="94"/>
      <c r="E20" s="94"/>
      <c r="F20" s="94"/>
      <c r="G20" s="94"/>
      <c r="H20" s="94"/>
      <c r="I20" s="94"/>
      <c r="J20" s="94"/>
      <c r="K20" s="95"/>
    </row>
    <row r="21" spans="1:11" x14ac:dyDescent="0.25">
      <c r="A21" s="114"/>
      <c r="B21" s="115"/>
      <c r="C21" s="115"/>
      <c r="D21" s="115"/>
      <c r="E21" s="115"/>
      <c r="F21" s="115"/>
      <c r="G21" s="115"/>
      <c r="H21" s="115"/>
      <c r="I21" s="115"/>
      <c r="J21" s="115"/>
      <c r="K21" s="116"/>
    </row>
    <row r="22" spans="1:11" s="85" customFormat="1" ht="15.75" x14ac:dyDescent="0.25">
      <c r="A22" s="102" t="s">
        <v>93</v>
      </c>
      <c r="B22" s="103"/>
      <c r="C22" s="103"/>
      <c r="D22" s="103"/>
      <c r="E22" s="103"/>
      <c r="F22" s="103"/>
      <c r="G22" s="103"/>
      <c r="H22" s="103"/>
      <c r="I22" s="103"/>
      <c r="J22" s="103"/>
      <c r="K22" s="104"/>
    </row>
    <row r="23" spans="1:11" ht="51" customHeight="1" x14ac:dyDescent="0.25">
      <c r="A23" s="105"/>
      <c r="B23" s="106"/>
      <c r="C23" s="106"/>
      <c r="D23" s="106"/>
      <c r="E23" s="106"/>
      <c r="F23" s="106"/>
      <c r="G23" s="106"/>
      <c r="H23" s="106"/>
      <c r="I23" s="106"/>
      <c r="J23" s="106"/>
      <c r="K23" s="107"/>
    </row>
    <row r="24" spans="1:11" ht="18" customHeight="1" x14ac:dyDescent="0.25">
      <c r="A24" s="108" t="s">
        <v>94</v>
      </c>
      <c r="B24" s="109"/>
      <c r="C24" s="109"/>
      <c r="D24" s="109"/>
      <c r="E24" s="109"/>
      <c r="F24" s="109"/>
      <c r="G24" s="109"/>
      <c r="H24" s="109"/>
      <c r="I24" s="109"/>
      <c r="J24" s="109"/>
      <c r="K24" s="110"/>
    </row>
    <row r="25" spans="1:11" ht="36.950000000000003" customHeight="1" x14ac:dyDescent="0.25">
      <c r="A25" s="111" t="s">
        <v>95</v>
      </c>
      <c r="B25" s="112"/>
      <c r="C25" s="112"/>
      <c r="D25" s="112"/>
      <c r="E25" s="112"/>
      <c r="F25" s="112"/>
      <c r="G25" s="112"/>
      <c r="H25" s="112"/>
      <c r="I25" s="112"/>
      <c r="J25" s="112"/>
      <c r="K25" s="113"/>
    </row>
  </sheetData>
  <sheetProtection sheet="1" objects="1" scenarios="1"/>
  <mergeCells count="35">
    <mergeCell ref="A22:K22"/>
    <mergeCell ref="A23:K23"/>
    <mergeCell ref="A24:K24"/>
    <mergeCell ref="A25:K25"/>
    <mergeCell ref="A16:K16"/>
    <mergeCell ref="A17:K17"/>
    <mergeCell ref="A18:K18"/>
    <mergeCell ref="A19:K19"/>
    <mergeCell ref="A20:K20"/>
    <mergeCell ref="A21:K21"/>
    <mergeCell ref="A15:K15"/>
    <mergeCell ref="A6:B6"/>
    <mergeCell ref="C6:F6"/>
    <mergeCell ref="G6:K6"/>
    <mergeCell ref="A7:K7"/>
    <mergeCell ref="A8:K8"/>
    <mergeCell ref="A9:K9"/>
    <mergeCell ref="A10:K10"/>
    <mergeCell ref="A11:K11"/>
    <mergeCell ref="A12:K12"/>
    <mergeCell ref="A13:K13"/>
    <mergeCell ref="A14:K14"/>
    <mergeCell ref="A4:B4"/>
    <mergeCell ref="C4:F4"/>
    <mergeCell ref="G4:H4"/>
    <mergeCell ref="I4:K4"/>
    <mergeCell ref="A5:B5"/>
    <mergeCell ref="C5:F5"/>
    <mergeCell ref="G5:K5"/>
    <mergeCell ref="A1:K1"/>
    <mergeCell ref="A2:K2"/>
    <mergeCell ref="A3:B3"/>
    <mergeCell ref="C3:F3"/>
    <mergeCell ref="G3:H3"/>
    <mergeCell ref="I3:K3"/>
  </mergeCells>
  <hyperlinks>
    <hyperlink ref="C5" r:id="rId1"/>
    <hyperlink ref="C6" r:id="rId2" display="http://extension.psu.edu/plants/tree-fruit"/>
  </hyperlinks>
  <printOptions horizontalCentered="1" verticalCentered="1"/>
  <pageMargins left="0.25" right="0.25" top="0.25" bottom="0.25" header="0.05" footer="0.05"/>
  <pageSetup orientation="landscape"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K26"/>
  <sheetViews>
    <sheetView zoomScaleNormal="100" workbookViewId="0">
      <selection activeCell="C25" sqref="C25"/>
    </sheetView>
  </sheetViews>
  <sheetFormatPr defaultRowHeight="13.5" x14ac:dyDescent="0.25"/>
  <cols>
    <col min="1" max="1" width="9.140625" style="2"/>
    <col min="2" max="2" width="20.42578125" style="2" customWidth="1"/>
    <col min="3" max="3" width="19" style="2" customWidth="1"/>
    <col min="4" max="4" width="18.7109375" style="2" customWidth="1"/>
    <col min="5" max="5" width="20.140625" style="2" customWidth="1"/>
    <col min="6" max="6" width="18.85546875" style="2" customWidth="1"/>
    <col min="7" max="7" width="2.140625" style="2" customWidth="1"/>
    <col min="8" max="8" width="17.28515625" style="2" customWidth="1"/>
    <col min="9" max="9" width="10.5703125" style="2" customWidth="1"/>
    <col min="10" max="10" width="10.28515625" style="2" customWidth="1"/>
    <col min="11" max="16384" width="9.140625" style="2"/>
  </cols>
  <sheetData>
    <row r="1" spans="2:11" ht="13.5" customHeight="1" x14ac:dyDescent="0.25">
      <c r="C1" s="60"/>
      <c r="D1" s="60"/>
      <c r="E1" s="60"/>
      <c r="F1" s="60"/>
      <c r="G1" s="60"/>
      <c r="H1" s="60"/>
      <c r="I1" s="1"/>
      <c r="K1" s="1"/>
    </row>
    <row r="2" spans="2:11" ht="13.5" customHeight="1" x14ac:dyDescent="0.25">
      <c r="B2" s="117" t="s">
        <v>69</v>
      </c>
      <c r="C2" s="117"/>
      <c r="D2" s="117"/>
      <c r="E2" s="117"/>
      <c r="F2" s="117"/>
      <c r="G2" s="117"/>
      <c r="H2" s="117"/>
      <c r="I2" s="1"/>
      <c r="J2" s="1"/>
    </row>
    <row r="3" spans="2:11" ht="13.5" customHeight="1" x14ac:dyDescent="0.25">
      <c r="B3" s="117"/>
      <c r="C3" s="117"/>
      <c r="D3" s="117"/>
      <c r="E3" s="117"/>
      <c r="F3" s="117"/>
      <c r="G3" s="117"/>
      <c r="H3" s="117"/>
    </row>
    <row r="4" spans="2:11" ht="15.75" thickBot="1" x14ac:dyDescent="0.3">
      <c r="B4" s="19"/>
      <c r="C4" s="19"/>
      <c r="D4" s="19"/>
      <c r="E4" s="19"/>
      <c r="F4" s="19"/>
      <c r="G4" s="19"/>
      <c r="H4" s="19"/>
    </row>
    <row r="5" spans="2:11" ht="15.75" thickTop="1" x14ac:dyDescent="0.25">
      <c r="B5" s="119" t="s">
        <v>17</v>
      </c>
      <c r="C5" s="120"/>
      <c r="D5" s="19"/>
      <c r="E5" s="119" t="s">
        <v>54</v>
      </c>
      <c r="F5" s="120"/>
      <c r="G5" s="19"/>
      <c r="H5" s="19"/>
    </row>
    <row r="6" spans="2:11" ht="15" x14ac:dyDescent="0.25">
      <c r="B6" s="20" t="s">
        <v>4</v>
      </c>
      <c r="C6" s="41"/>
      <c r="D6" s="19"/>
      <c r="E6" s="21" t="s">
        <v>0</v>
      </c>
      <c r="F6" s="37">
        <v>14</v>
      </c>
      <c r="G6" s="19"/>
      <c r="H6" s="3"/>
    </row>
    <row r="7" spans="2:11" ht="15" x14ac:dyDescent="0.25">
      <c r="B7" s="20" t="s">
        <v>5</v>
      </c>
      <c r="C7" s="37" t="str">
        <f>IF(C6=0,"",C6*43560)</f>
        <v/>
      </c>
      <c r="D7" s="19"/>
      <c r="E7" s="21" t="s">
        <v>1</v>
      </c>
      <c r="F7" s="37" t="str">
        <f>IF(C9="","",FLOOR(C9/F6,1)-1)</f>
        <v/>
      </c>
      <c r="G7" s="19"/>
      <c r="H7" s="19"/>
    </row>
    <row r="8" spans="2:11" ht="15" x14ac:dyDescent="0.25">
      <c r="B8" s="20" t="s">
        <v>16</v>
      </c>
      <c r="C8" s="41"/>
      <c r="D8" s="19"/>
      <c r="E8" s="21" t="s">
        <v>2</v>
      </c>
      <c r="F8" s="37" t="str">
        <f>IF(F7="","",F7-1)</f>
        <v/>
      </c>
      <c r="G8" s="19"/>
      <c r="H8" s="19"/>
    </row>
    <row r="9" spans="2:11" ht="15" x14ac:dyDescent="0.25">
      <c r="B9" s="20" t="s">
        <v>3</v>
      </c>
      <c r="C9" s="37" t="str">
        <f>IF(C8=0, "", C7/C8)</f>
        <v/>
      </c>
      <c r="D9" s="19"/>
      <c r="E9" s="21" t="s">
        <v>6</v>
      </c>
      <c r="F9" s="38">
        <v>4.5</v>
      </c>
      <c r="G9" s="19"/>
      <c r="H9" s="19"/>
    </row>
    <row r="10" spans="2:11" ht="15.75" thickBot="1" x14ac:dyDescent="0.3">
      <c r="B10" s="20" t="s">
        <v>0</v>
      </c>
      <c r="C10" s="41"/>
      <c r="D10" s="19"/>
      <c r="E10" s="22" t="s">
        <v>7</v>
      </c>
      <c r="F10" s="39" t="str">
        <f>IF(C8="","",FLOOR(C8/F9,1)*F7)</f>
        <v/>
      </c>
      <c r="G10" s="19"/>
      <c r="H10" s="19"/>
    </row>
    <row r="11" spans="2:11" ht="15.75" thickTop="1" x14ac:dyDescent="0.25">
      <c r="B11" s="20" t="s">
        <v>1</v>
      </c>
      <c r="C11" s="37" t="str">
        <f>IF(C10=0, "",FLOOR(C9/C10,1)-1)</f>
        <v/>
      </c>
      <c r="D11" s="19"/>
      <c r="E11" s="19"/>
      <c r="F11" s="19"/>
      <c r="G11" s="19"/>
      <c r="H11" s="19"/>
    </row>
    <row r="12" spans="2:11" ht="15" x14ac:dyDescent="0.25">
      <c r="B12" s="20" t="s">
        <v>2</v>
      </c>
      <c r="C12" s="37" t="str">
        <f>IF(C10=0,"", C11-1)</f>
        <v/>
      </c>
      <c r="D12" s="19"/>
      <c r="E12" s="19"/>
      <c r="F12" s="19"/>
      <c r="G12" s="19"/>
      <c r="H12" s="19"/>
    </row>
    <row r="13" spans="2:11" ht="15" customHeight="1" x14ac:dyDescent="0.25">
      <c r="B13" s="20" t="s">
        <v>6</v>
      </c>
      <c r="C13" s="41"/>
      <c r="D13" s="19"/>
      <c r="E13" s="19"/>
      <c r="F13" s="19"/>
      <c r="G13" s="19"/>
      <c r="H13" s="19"/>
    </row>
    <row r="14" spans="2:11" ht="15.75" thickBot="1" x14ac:dyDescent="0.3">
      <c r="B14" s="23" t="s">
        <v>7</v>
      </c>
      <c r="C14" s="39" t="str">
        <f>IF(C13=0,"",FLOOR(C8/C13, 1)*C11)</f>
        <v/>
      </c>
      <c r="D14" s="19"/>
      <c r="E14" s="19"/>
      <c r="F14" s="19"/>
      <c r="G14" s="19"/>
      <c r="H14" s="19"/>
    </row>
    <row r="15" spans="2:11" ht="15.75" thickTop="1" x14ac:dyDescent="0.25">
      <c r="B15" s="19"/>
      <c r="C15" s="19"/>
      <c r="D15" s="19"/>
      <c r="E15" s="19"/>
      <c r="F15" s="19"/>
      <c r="G15" s="19"/>
      <c r="H15" s="19"/>
    </row>
    <row r="16" spans="2:11" ht="15" x14ac:dyDescent="0.25">
      <c r="B16" s="118" t="s">
        <v>11</v>
      </c>
      <c r="C16" s="118"/>
      <c r="D16" s="118"/>
      <c r="E16" s="118"/>
      <c r="F16" s="118"/>
      <c r="G16" s="118"/>
      <c r="H16" s="118"/>
    </row>
    <row r="17" spans="2:8" ht="15.75" thickBot="1" x14ac:dyDescent="0.3">
      <c r="B17" s="61" t="s">
        <v>13</v>
      </c>
      <c r="C17" s="61" t="s">
        <v>51</v>
      </c>
      <c r="D17" s="62" t="s">
        <v>52</v>
      </c>
      <c r="E17" s="62" t="s">
        <v>53</v>
      </c>
      <c r="F17" s="61" t="s">
        <v>19</v>
      </c>
      <c r="G17" s="63"/>
      <c r="H17" s="71" t="s">
        <v>15</v>
      </c>
    </row>
    <row r="18" spans="2:8" ht="15" customHeight="1" thickBot="1" x14ac:dyDescent="0.3">
      <c r="B18" s="63" t="s">
        <v>8</v>
      </c>
      <c r="C18" s="64" t="str">
        <f>IF(C12="","",C12+2)</f>
        <v/>
      </c>
      <c r="D18" s="65" t="str">
        <f>IF(C12="","",C18*C8)</f>
        <v/>
      </c>
      <c r="E18" s="65" t="str">
        <f>IF(C10="","",(3.14159*C10/2)*C11)</f>
        <v/>
      </c>
      <c r="F18" s="64" t="str">
        <f>IF(D18="","",SUM(D18+E18))</f>
        <v/>
      </c>
      <c r="G18" s="72" t="s">
        <v>14</v>
      </c>
      <c r="H18" s="74" t="str">
        <f>IF(F18="","",F18/5280)</f>
        <v/>
      </c>
    </row>
    <row r="19" spans="2:8" ht="15.75" thickBot="1" x14ac:dyDescent="0.3">
      <c r="B19" s="63" t="s">
        <v>9</v>
      </c>
      <c r="C19" s="64" t="str">
        <f>IF(C12="","",(C12*2)+2)</f>
        <v/>
      </c>
      <c r="D19" s="65" t="str">
        <f>IF(C12="","",C19*C8)</f>
        <v/>
      </c>
      <c r="E19" s="65" t="str">
        <f>IF(C10="","",(3.14159*C10/2)*C11*2)</f>
        <v/>
      </c>
      <c r="F19" s="64" t="str">
        <f>IF(D19="","",(D19+E19))</f>
        <v/>
      </c>
      <c r="G19" s="72" t="s">
        <v>14</v>
      </c>
      <c r="H19" s="73" t="str">
        <f>IF(F19="","",F19/5280)</f>
        <v/>
      </c>
    </row>
    <row r="20" spans="2:8" ht="15.75" thickBot="1" x14ac:dyDescent="0.3">
      <c r="B20" s="63" t="s">
        <v>10</v>
      </c>
      <c r="C20" s="64" t="str">
        <f>IF(C12="","",C12+2)</f>
        <v/>
      </c>
      <c r="D20" s="65" t="str">
        <f>IF(C12="","",C20*C8)</f>
        <v/>
      </c>
      <c r="E20" s="65" t="str">
        <f>IF(C10="","",(3.14159*C10/2)*C11)</f>
        <v/>
      </c>
      <c r="F20" s="64" t="str">
        <f>IF(D20="","",(D20+E20))</f>
        <v/>
      </c>
      <c r="G20" s="72" t="s">
        <v>14</v>
      </c>
      <c r="H20" s="73" t="str">
        <f>IF(F20="","",F20/5280)</f>
        <v/>
      </c>
    </row>
    <row r="21" spans="2:8" ht="15" x14ac:dyDescent="0.25">
      <c r="B21" s="66"/>
      <c r="C21" s="67"/>
      <c r="D21" s="68"/>
      <c r="E21" s="68"/>
      <c r="F21" s="67"/>
      <c r="G21" s="69"/>
      <c r="H21" s="70"/>
    </row>
    <row r="22" spans="2:8" ht="15" x14ac:dyDescent="0.25">
      <c r="B22" s="118" t="s">
        <v>12</v>
      </c>
      <c r="C22" s="118"/>
      <c r="D22" s="118"/>
      <c r="E22" s="118"/>
      <c r="F22" s="118"/>
      <c r="G22" s="118"/>
      <c r="H22" s="118"/>
    </row>
    <row r="23" spans="2:8" ht="15.75" thickBot="1" x14ac:dyDescent="0.3">
      <c r="B23" s="61" t="s">
        <v>13</v>
      </c>
      <c r="C23" s="61" t="s">
        <v>51</v>
      </c>
      <c r="D23" s="61" t="s">
        <v>52</v>
      </c>
      <c r="E23" s="61" t="s">
        <v>53</v>
      </c>
      <c r="F23" s="61" t="s">
        <v>19</v>
      </c>
      <c r="G23" s="61"/>
      <c r="H23" s="76" t="s">
        <v>15</v>
      </c>
    </row>
    <row r="24" spans="2:8" ht="15.75" thickBot="1" x14ac:dyDescent="0.3">
      <c r="B24" s="63" t="s">
        <v>8</v>
      </c>
      <c r="C24" s="64" t="str">
        <f>IF(F8="","",F8+2)</f>
        <v/>
      </c>
      <c r="D24" s="64" t="str">
        <f>IF(C24="","",C24*C8)</f>
        <v/>
      </c>
      <c r="E24" s="64" t="str">
        <f>IF(D24="","",(3.14159*F6/2)*F7)</f>
        <v/>
      </c>
      <c r="F24" s="64" t="str">
        <f>IF(D24="","",E24+D24)</f>
        <v/>
      </c>
      <c r="G24" s="75" t="s">
        <v>14</v>
      </c>
      <c r="H24" s="77" t="str">
        <f>IF(F24="","",F24/5280)</f>
        <v/>
      </c>
    </row>
    <row r="25" spans="2:8" ht="15.75" thickBot="1" x14ac:dyDescent="0.3">
      <c r="B25" s="63" t="s">
        <v>9</v>
      </c>
      <c r="C25" s="64" t="str">
        <f>IF(F8="","",F8+2)</f>
        <v/>
      </c>
      <c r="D25" s="64" t="str">
        <f>IF(C25="","",C25*C8)</f>
        <v/>
      </c>
      <c r="E25" s="64" t="str">
        <f>IF(D25="","",(3.14159*F6/2)*F7)</f>
        <v/>
      </c>
      <c r="F25" s="64" t="str">
        <f>IF(D25="","",E25+D25)</f>
        <v/>
      </c>
      <c r="G25" s="75" t="s">
        <v>14</v>
      </c>
      <c r="H25" s="78" t="str">
        <f>IF(F25="","",F25/5280)</f>
        <v/>
      </c>
    </row>
    <row r="26" spans="2:8" ht="15.75" thickBot="1" x14ac:dyDescent="0.3">
      <c r="B26" s="63" t="s">
        <v>10</v>
      </c>
      <c r="C26" s="64" t="str">
        <f>IF(F8="","",F8+2)</f>
        <v/>
      </c>
      <c r="D26" s="64" t="str">
        <f>IF(C26="","",C26*C8)</f>
        <v/>
      </c>
      <c r="E26" s="64" t="str">
        <f>IF(D26="","",(3.14159*F6/2)*F7)</f>
        <v/>
      </c>
      <c r="F26" s="64" t="str">
        <f>IF(D26="","",E26+D26)</f>
        <v/>
      </c>
      <c r="G26" s="75" t="s">
        <v>14</v>
      </c>
      <c r="H26" s="77" t="str">
        <f>IF(F26="","",F26/5280)</f>
        <v/>
      </c>
    </row>
  </sheetData>
  <sheetProtection selectLockedCells="1"/>
  <mergeCells count="5">
    <mergeCell ref="B2:H3"/>
    <mergeCell ref="B22:H22"/>
    <mergeCell ref="B5:C5"/>
    <mergeCell ref="E5:F5"/>
    <mergeCell ref="B16:H16"/>
  </mergeCells>
  <pageMargins left="0.7" right="0.7" top="0.75" bottom="0.75" header="0.3" footer="0.3"/>
  <pageSetup scale="9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7"/>
  <sheetViews>
    <sheetView zoomScaleNormal="100" workbookViewId="0">
      <selection activeCell="A38" sqref="A38"/>
    </sheetView>
  </sheetViews>
  <sheetFormatPr defaultRowHeight="15" x14ac:dyDescent="0.25"/>
  <cols>
    <col min="1" max="1" width="32.5703125" bestFit="1" customWidth="1"/>
    <col min="2" max="2" width="24.28515625" customWidth="1"/>
    <col min="3" max="3" width="24.140625" bestFit="1" customWidth="1"/>
    <col min="4" max="4" width="22.28515625" customWidth="1"/>
    <col min="5" max="5" width="22.28515625" bestFit="1" customWidth="1"/>
    <col min="6" max="6" width="16" customWidth="1"/>
  </cols>
  <sheetData>
    <row r="1" spans="1:5" x14ac:dyDescent="0.25">
      <c r="A1" s="121" t="s">
        <v>70</v>
      </c>
      <c r="B1" s="121"/>
      <c r="C1" s="121"/>
      <c r="D1" s="121"/>
      <c r="E1" s="121"/>
    </row>
    <row r="2" spans="1:5" ht="47.25" customHeight="1" x14ac:dyDescent="0.25">
      <c r="A2" s="121"/>
      <c r="B2" s="121"/>
      <c r="C2" s="121"/>
      <c r="D2" s="121"/>
      <c r="E2" s="121"/>
    </row>
    <row r="4" spans="1:5" ht="15.75" thickBot="1" x14ac:dyDescent="0.3"/>
    <row r="5" spans="1:5" ht="15.75" thickTop="1" x14ac:dyDescent="0.25">
      <c r="B5" s="119" t="s">
        <v>11</v>
      </c>
      <c r="C5" s="120"/>
      <c r="D5" s="119" t="s">
        <v>12</v>
      </c>
      <c r="E5" s="120"/>
    </row>
    <row r="6" spans="1:5" x14ac:dyDescent="0.25">
      <c r="B6" s="6" t="s">
        <v>26</v>
      </c>
      <c r="C6" s="7" t="s">
        <v>27</v>
      </c>
      <c r="D6" s="6" t="s">
        <v>31</v>
      </c>
      <c r="E6" s="7" t="s">
        <v>32</v>
      </c>
    </row>
    <row r="7" spans="1:5" x14ac:dyDescent="0.25">
      <c r="A7" s="79" t="s">
        <v>71</v>
      </c>
      <c r="B7" s="42" t="s">
        <v>25</v>
      </c>
      <c r="C7" s="43" t="s">
        <v>25</v>
      </c>
      <c r="D7" s="42" t="s">
        <v>25</v>
      </c>
      <c r="E7" s="43" t="s">
        <v>25</v>
      </c>
    </row>
    <row r="8" spans="1:5" x14ac:dyDescent="0.25">
      <c r="A8" s="79" t="s">
        <v>72</v>
      </c>
      <c r="B8" s="44"/>
      <c r="C8" s="45"/>
      <c r="D8" s="44"/>
      <c r="E8" s="45"/>
    </row>
    <row r="9" spans="1:5" x14ac:dyDescent="0.25">
      <c r="A9" s="79" t="s">
        <v>73</v>
      </c>
      <c r="B9" s="36">
        <f>IF(B7="Other",B8*0.063,IF(B7="Select Tractor Model",B8*0.063,IF(B7="New Holland TN95 - 83 HP",5.1,IF(B7="New Holland TN85 - 72 HP",4.8,IF(B7="John Deere 5425 - 67 HP",4.5,IF(B7="Case IH JX1075 - 64 HP",3.9,IF(B7="John Deere 5325 - 57 HP",3.6,IF(B7="Kubota M5700 - 52 HP",3.4,""))))))))</f>
        <v>0</v>
      </c>
      <c r="C9" s="40">
        <f>IF(C7="Other",C8*0.063,IF(C7="Select Tractor Model",C8*0.063,IF(C7="New Holland TN95 - 83 HP",5.1,IF(C7="New Holland TN85 - 72 HP",4.8,IF(C7="John Deere 5425 - 67 HP",4.5,IF(C7="Case IH JX1075 - 64 HP",3.9,IF(C7="John Deere 5325 - 57 HP",3.6,IF(C7="Kubota M5700 - 52 HP",3.4,""))))))))</f>
        <v>0</v>
      </c>
      <c r="D9" s="36">
        <f>IF(D7="Other",D8*0.063,IF(D7="Select Tractor Model",D8*0.063,IF(D7="Case IH JX1075 - 64 HP",3.9,IF(D7="John Deere 5325 - 57 HP",3.6,IF(D7="Kubota M5700 - 52 HP",3.4,"")))))</f>
        <v>0</v>
      </c>
      <c r="E9" s="40">
        <f>IF(E7="Other",E8*0.063,IF(E7="Select Tractor Model",E8*0.063,IF(E7="Case IH JX1075 - 64 HP",3.9,IF(E7="John Deere 5325 - 57 HP",3.6,IF(E7="Kubota M5700 - 52 HP",3.4,"")))))</f>
        <v>0</v>
      </c>
    </row>
    <row r="10" spans="1:5" x14ac:dyDescent="0.25">
      <c r="A10" s="79"/>
      <c r="B10" s="8"/>
      <c r="C10" s="9"/>
      <c r="D10" s="8"/>
      <c r="E10" s="9"/>
    </row>
    <row r="11" spans="1:5" x14ac:dyDescent="0.25">
      <c r="A11" s="79"/>
      <c r="B11" s="6"/>
      <c r="C11" s="9"/>
      <c r="D11" s="8"/>
      <c r="E11" s="7"/>
    </row>
    <row r="12" spans="1:5" x14ac:dyDescent="0.25">
      <c r="A12" s="80" t="s">
        <v>74</v>
      </c>
      <c r="B12" s="8"/>
      <c r="C12" s="9"/>
      <c r="D12" s="8"/>
      <c r="E12" s="9"/>
    </row>
    <row r="13" spans="1:5" x14ac:dyDescent="0.25">
      <c r="A13" s="79" t="s">
        <v>75</v>
      </c>
      <c r="B13" s="46" t="s">
        <v>49</v>
      </c>
      <c r="C13" s="9"/>
      <c r="D13" s="46" t="s">
        <v>49</v>
      </c>
      <c r="E13" s="9"/>
    </row>
    <row r="14" spans="1:5" x14ac:dyDescent="0.25">
      <c r="A14" s="79" t="s">
        <v>76</v>
      </c>
      <c r="B14" s="42" t="s">
        <v>50</v>
      </c>
      <c r="C14" s="9"/>
      <c r="D14" s="42" t="s">
        <v>50</v>
      </c>
      <c r="E14" s="9"/>
    </row>
    <row r="15" spans="1:5" x14ac:dyDescent="0.25">
      <c r="A15" s="79" t="s">
        <v>77</v>
      </c>
      <c r="B15" s="47"/>
      <c r="C15" s="9"/>
      <c r="D15" s="44"/>
      <c r="E15" s="9"/>
    </row>
    <row r="16" spans="1:5" x14ac:dyDescent="0.25">
      <c r="A16" s="81" t="s">
        <v>78</v>
      </c>
      <c r="B16" s="48"/>
      <c r="C16" s="9"/>
      <c r="D16" s="49"/>
      <c r="E16" s="9"/>
    </row>
    <row r="17" spans="1:5" x14ac:dyDescent="0.25">
      <c r="A17" s="81" t="s">
        <v>79</v>
      </c>
      <c r="B17" s="36" t="str">
        <f>IF(B16="","",'Block Configuration'!H18/Implements!B16)</f>
        <v/>
      </c>
      <c r="C17" s="9"/>
      <c r="D17" s="36" t="str">
        <f>IF(D16="","",'Block Configuration'!H24/Implements!D16)</f>
        <v/>
      </c>
      <c r="E17" s="9"/>
    </row>
    <row r="18" spans="1:5" x14ac:dyDescent="0.25">
      <c r="A18" s="81" t="s">
        <v>80</v>
      </c>
      <c r="B18" s="36" t="str">
        <f>IF(B14="select sprayer type","",IF(B14="Engine Driven",B17*((IF(B13="Tractor A",B9,IF(B13="Tractor B",C9,)))+B15),IF(B14="PTO Driven",B17*((IF(B13="Tractor A",B9,IF(B13="Tractor B",C9)))))))</f>
        <v/>
      </c>
      <c r="C18" s="9"/>
      <c r="D18" s="36" t="str">
        <f>IF(D14="select sprayer type", "", IF(D14="Engine Driven",D17*((IF(D13="Tractor C",D9,IF(D13="Tractor D",E9,)))+D15),IF(D14="PTO Driven",D17*((IF(D13="Tractor C",D9,IF(D13="Tractor D",E9)))))))</f>
        <v/>
      </c>
      <c r="E18" s="9"/>
    </row>
    <row r="19" spans="1:5" x14ac:dyDescent="0.25">
      <c r="A19" s="81" t="s">
        <v>81</v>
      </c>
      <c r="B19" s="49"/>
      <c r="C19" s="9"/>
      <c r="D19" s="49"/>
      <c r="E19" s="9"/>
    </row>
    <row r="20" spans="1:5" x14ac:dyDescent="0.25">
      <c r="A20" s="81" t="s">
        <v>82</v>
      </c>
      <c r="B20" s="36" t="str">
        <f>IF(B19="","",B18*B19)</f>
        <v/>
      </c>
      <c r="C20" s="9"/>
      <c r="D20" s="36" t="str">
        <f>IF(D19="","",D18*D19)</f>
        <v/>
      </c>
      <c r="E20" s="9"/>
    </row>
    <row r="21" spans="1:5" x14ac:dyDescent="0.25">
      <c r="A21" s="79"/>
      <c r="B21" s="8"/>
      <c r="C21" s="9"/>
      <c r="D21" s="8"/>
      <c r="E21" s="9"/>
    </row>
    <row r="22" spans="1:5" x14ac:dyDescent="0.25">
      <c r="A22" s="80" t="s">
        <v>83</v>
      </c>
      <c r="B22" s="8"/>
      <c r="C22" s="9"/>
      <c r="D22" s="8"/>
      <c r="E22" s="9"/>
    </row>
    <row r="23" spans="1:5" x14ac:dyDescent="0.25">
      <c r="A23" s="79" t="s">
        <v>75</v>
      </c>
      <c r="B23" s="46" t="s">
        <v>49</v>
      </c>
      <c r="C23" s="9"/>
      <c r="D23" s="46" t="s">
        <v>49</v>
      </c>
      <c r="E23" s="9"/>
    </row>
    <row r="24" spans="1:5" x14ac:dyDescent="0.25">
      <c r="A24" s="79" t="s">
        <v>78</v>
      </c>
      <c r="B24" s="49"/>
      <c r="C24" s="9"/>
      <c r="D24" s="49"/>
      <c r="E24" s="9"/>
    </row>
    <row r="25" spans="1:5" x14ac:dyDescent="0.25">
      <c r="A25" s="79" t="s">
        <v>79</v>
      </c>
      <c r="B25" s="36" t="str">
        <f>IF(B24="","",'Block Configuration'!H19/Implements!B24)</f>
        <v/>
      </c>
      <c r="C25" s="9"/>
      <c r="D25" s="36" t="str">
        <f>IF(D24="","",'Block Configuration'!H25/Implements!D24)</f>
        <v/>
      </c>
      <c r="E25" s="9"/>
    </row>
    <row r="26" spans="1:5" x14ac:dyDescent="0.25">
      <c r="A26" s="79" t="s">
        <v>80</v>
      </c>
      <c r="B26" s="36" t="str">
        <f>IF(B25="","",B25*(IF(B23="Tractor A",B9,IF(B23="Tractor B",C9))))</f>
        <v/>
      </c>
      <c r="C26" s="9"/>
      <c r="D26" s="36" t="str">
        <f>IF(D25="","",D25*(IF(D23="Tractor C",D9,IF(D23="Tractor D",E9))))</f>
        <v/>
      </c>
      <c r="E26" s="9"/>
    </row>
    <row r="27" spans="1:5" x14ac:dyDescent="0.25">
      <c r="A27" s="79" t="s">
        <v>81</v>
      </c>
      <c r="B27" s="49"/>
      <c r="C27" s="9"/>
      <c r="D27" s="49"/>
      <c r="E27" s="9"/>
    </row>
    <row r="28" spans="1:5" x14ac:dyDescent="0.25">
      <c r="A28" s="79" t="s">
        <v>82</v>
      </c>
      <c r="B28" s="36" t="str">
        <f>IF(B27="","",B26*B27)</f>
        <v/>
      </c>
      <c r="C28" s="9"/>
      <c r="D28" s="36" t="str">
        <f>IF(D27="","",D26*D27)</f>
        <v/>
      </c>
      <c r="E28" s="9"/>
    </row>
    <row r="29" spans="1:5" x14ac:dyDescent="0.25">
      <c r="A29" s="79"/>
      <c r="B29" s="8"/>
      <c r="C29" s="9"/>
      <c r="D29" s="8"/>
      <c r="E29" s="9"/>
    </row>
    <row r="30" spans="1:5" x14ac:dyDescent="0.25">
      <c r="A30" s="80" t="s">
        <v>84</v>
      </c>
      <c r="B30" s="8"/>
      <c r="C30" s="9"/>
      <c r="D30" s="8"/>
      <c r="E30" s="9"/>
    </row>
    <row r="31" spans="1:5" x14ac:dyDescent="0.25">
      <c r="A31" s="79" t="s">
        <v>75</v>
      </c>
      <c r="B31" s="46" t="s">
        <v>49</v>
      </c>
      <c r="C31" s="9"/>
      <c r="D31" s="46" t="s">
        <v>49</v>
      </c>
      <c r="E31" s="9"/>
    </row>
    <row r="32" spans="1:5" x14ac:dyDescent="0.25">
      <c r="A32" s="79" t="s">
        <v>78</v>
      </c>
      <c r="B32" s="46"/>
      <c r="C32" s="9"/>
      <c r="D32" s="46"/>
      <c r="E32" s="9"/>
    </row>
    <row r="33" spans="1:5" x14ac:dyDescent="0.25">
      <c r="A33" s="79" t="s">
        <v>79</v>
      </c>
      <c r="B33" s="17" t="str">
        <f>IF(B32="","",'Block Configuration'!H20/Implements!B32)</f>
        <v/>
      </c>
      <c r="C33" s="9"/>
      <c r="D33" s="17" t="str">
        <f>IF(D32="","",'Block Configuration'!H26/Implements!D32)</f>
        <v/>
      </c>
      <c r="E33" s="9"/>
    </row>
    <row r="34" spans="1:5" x14ac:dyDescent="0.25">
      <c r="A34" s="79" t="s">
        <v>80</v>
      </c>
      <c r="B34" s="17" t="str">
        <f>IF(B32="","",B33*(IF(B31="Tractor A",B9,IF(B31="Tractor B",C9))))</f>
        <v/>
      </c>
      <c r="C34" s="9"/>
      <c r="D34" s="17" t="str">
        <f>IF(D32="","",D33*(IF(D31="Tractor C",D9,IF(D31="Tractor D",E9))))</f>
        <v/>
      </c>
      <c r="E34" s="9"/>
    </row>
    <row r="35" spans="1:5" x14ac:dyDescent="0.25">
      <c r="A35" s="79" t="s">
        <v>81</v>
      </c>
      <c r="B35" s="46"/>
      <c r="C35" s="9"/>
      <c r="D35" s="46"/>
      <c r="E35" s="9"/>
    </row>
    <row r="36" spans="1:5" ht="15.75" thickBot="1" x14ac:dyDescent="0.3">
      <c r="A36" s="79" t="s">
        <v>82</v>
      </c>
      <c r="B36" s="18" t="str">
        <f>IF(B35="","",B34*B35)</f>
        <v/>
      </c>
      <c r="C36" s="10"/>
      <c r="D36" s="18" t="str">
        <f>IF(D35="","",D34*D35)</f>
        <v/>
      </c>
      <c r="E36" s="10"/>
    </row>
    <row r="37" spans="1:5" ht="15.75" thickTop="1" x14ac:dyDescent="0.25"/>
  </sheetData>
  <sheetProtection selectLockedCells="1"/>
  <mergeCells count="3">
    <mergeCell ref="A1:E2"/>
    <mergeCell ref="B5:C5"/>
    <mergeCell ref="D5:E5"/>
  </mergeCells>
  <dataValidations count="5">
    <dataValidation type="list" allowBlank="1" showInputMessage="1" showErrorMessage="1" sqref="B14 D14">
      <formula1>"Select Sprayer Type, PTO Driven, Engine Driven"</formula1>
    </dataValidation>
    <dataValidation type="list" allowBlank="1" showInputMessage="1" showErrorMessage="1" sqref="B13 B23 B31">
      <formula1>"Select Tractor, Tractor A, Tractor B"</formula1>
    </dataValidation>
    <dataValidation type="list" allowBlank="1" showInputMessage="1" showErrorMessage="1" sqref="B7:C7">
      <formula1>"Select Tractor Model, New Holland TN95 - 83 HP, New Holland TN85 - 72 HP, John Deere 5425 - 67 HP, Case IH JX1075 - 64 HP, John Deere 5325 - 57 HP, Kubota M5700 - 52 HP, Other"</formula1>
    </dataValidation>
    <dataValidation type="list" allowBlank="1" showInputMessage="1" showErrorMessage="1" sqref="D7:E7">
      <formula1>"Select Tractor Model, Case IH JX1075 - 64 HP, John Deere 5325 - 57 HP, Kubota M5700 - 52 HP, Other"</formula1>
    </dataValidation>
    <dataValidation type="list" allowBlank="1" showInputMessage="1" showErrorMessage="1" sqref="D13 D23 D31">
      <formula1>"Select Tractor, Tractor C, Tractor D"</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601"/>
  <sheetViews>
    <sheetView workbookViewId="0">
      <selection activeCell="B1" sqref="B1:G5"/>
    </sheetView>
  </sheetViews>
  <sheetFormatPr defaultRowHeight="15" x14ac:dyDescent="0.25"/>
  <cols>
    <col min="2" max="2" width="24.5703125" bestFit="1" customWidth="1"/>
    <col min="3" max="3" width="12.42578125" customWidth="1"/>
    <col min="4" max="5" width="6.140625" customWidth="1"/>
    <col min="6" max="6" width="18.5703125" bestFit="1" customWidth="1"/>
    <col min="7" max="7" width="18.140625" bestFit="1" customWidth="1"/>
  </cols>
  <sheetData>
    <row r="1" spans="2:10" ht="15" customHeight="1" x14ac:dyDescent="0.25">
      <c r="B1" s="121" t="s">
        <v>65</v>
      </c>
      <c r="C1" s="122"/>
      <c r="D1" s="122"/>
      <c r="E1" s="122"/>
      <c r="F1" s="122"/>
      <c r="G1" s="122"/>
      <c r="H1" s="11"/>
      <c r="I1" s="11"/>
      <c r="J1" s="11"/>
    </row>
    <row r="2" spans="2:10" x14ac:dyDescent="0.25">
      <c r="B2" s="122"/>
      <c r="C2" s="122"/>
      <c r="D2" s="122"/>
      <c r="E2" s="122"/>
      <c r="F2" s="122"/>
      <c r="G2" s="122"/>
      <c r="H2" s="11"/>
      <c r="I2" s="11"/>
      <c r="J2" s="11"/>
    </row>
    <row r="3" spans="2:10" x14ac:dyDescent="0.25">
      <c r="B3" s="122"/>
      <c r="C3" s="122"/>
      <c r="D3" s="122"/>
      <c r="E3" s="122"/>
      <c r="F3" s="122"/>
      <c r="G3" s="122"/>
      <c r="H3" s="11"/>
      <c r="I3" s="11"/>
      <c r="J3" s="11"/>
    </row>
    <row r="4" spans="2:10" x14ac:dyDescent="0.25">
      <c r="B4" s="122"/>
      <c r="C4" s="122"/>
      <c r="D4" s="122"/>
      <c r="E4" s="122"/>
      <c r="F4" s="122"/>
      <c r="G4" s="122"/>
      <c r="H4" s="11"/>
      <c r="I4" s="11"/>
      <c r="J4" s="11"/>
    </row>
    <row r="5" spans="2:10" ht="34.5" customHeight="1" x14ac:dyDescent="0.25">
      <c r="B5" s="122"/>
      <c r="C5" s="122"/>
      <c r="D5" s="122"/>
      <c r="E5" s="122"/>
      <c r="F5" s="122"/>
      <c r="G5" s="122"/>
      <c r="H5" s="11"/>
      <c r="I5" s="11"/>
      <c r="J5" s="11"/>
    </row>
    <row r="6" spans="2:10" ht="15.75" thickBot="1" x14ac:dyDescent="0.3">
      <c r="B6" s="57"/>
      <c r="C6" s="57"/>
      <c r="D6" s="57"/>
      <c r="E6" s="57"/>
      <c r="F6" s="57"/>
      <c r="G6" s="57"/>
      <c r="H6" s="11"/>
      <c r="I6" s="11"/>
      <c r="J6" s="11"/>
    </row>
    <row r="7" spans="2:10" ht="15.75" thickBot="1" x14ac:dyDescent="0.3">
      <c r="B7" s="3" t="s">
        <v>39</v>
      </c>
      <c r="C7" s="50"/>
      <c r="E7" s="82" t="s">
        <v>38</v>
      </c>
      <c r="F7" s="82" t="s">
        <v>42</v>
      </c>
      <c r="G7" s="82" t="s">
        <v>43</v>
      </c>
    </row>
    <row r="8" spans="2:10" x14ac:dyDescent="0.25">
      <c r="E8" s="8">
        <v>1</v>
      </c>
      <c r="F8" s="51"/>
      <c r="G8" s="52"/>
    </row>
    <row r="9" spans="2:10" x14ac:dyDescent="0.25">
      <c r="B9" s="59" t="s">
        <v>46</v>
      </c>
      <c r="E9" s="8">
        <v>2</v>
      </c>
      <c r="F9" s="51"/>
      <c r="G9" s="52"/>
    </row>
    <row r="10" spans="2:10" x14ac:dyDescent="0.25">
      <c r="B10" s="3" t="s">
        <v>40</v>
      </c>
      <c r="E10" s="8">
        <v>3</v>
      </c>
      <c r="F10" s="51"/>
      <c r="G10" s="52"/>
    </row>
    <row r="11" spans="2:10" ht="15.75" thickBot="1" x14ac:dyDescent="0.3">
      <c r="B11" t="s">
        <v>44</v>
      </c>
      <c r="C11" s="5" t="e">
        <f>SUM(Implements!B20+Implements!B28+Implements!B36)</f>
        <v>#VALUE!</v>
      </c>
      <c r="E11" s="8">
        <v>4</v>
      </c>
      <c r="F11" s="51"/>
      <c r="G11" s="52"/>
    </row>
    <row r="12" spans="2:10" ht="16.5" thickTop="1" thickBot="1" x14ac:dyDescent="0.3">
      <c r="B12" t="s">
        <v>45</v>
      </c>
      <c r="C12" s="58" t="e">
        <f>C7*C11</f>
        <v>#VALUE!</v>
      </c>
      <c r="E12" s="8">
        <v>5</v>
      </c>
      <c r="F12" s="51"/>
      <c r="G12" s="52"/>
    </row>
    <row r="13" spans="2:10" ht="16.5" thickTop="1" thickBot="1" x14ac:dyDescent="0.3">
      <c r="B13" t="s">
        <v>66</v>
      </c>
      <c r="C13" s="15" t="e">
        <f>C12/('Block Configuration'!C6*500)</f>
        <v>#VALUE!</v>
      </c>
      <c r="E13" s="8">
        <v>6</v>
      </c>
      <c r="F13" s="51"/>
      <c r="G13" s="52"/>
    </row>
    <row r="14" spans="2:10" ht="15.75" thickTop="1" x14ac:dyDescent="0.25">
      <c r="B14" s="3" t="s">
        <v>41</v>
      </c>
      <c r="E14" s="8">
        <v>7</v>
      </c>
      <c r="F14" s="51"/>
      <c r="G14" s="52"/>
    </row>
    <row r="15" spans="2:10" ht="15.75" thickBot="1" x14ac:dyDescent="0.3">
      <c r="B15" t="s">
        <v>44</v>
      </c>
      <c r="C15" s="5" t="e">
        <f>SUM(Implements!D20+Implements!D28+Implements!D36)</f>
        <v>#VALUE!</v>
      </c>
      <c r="E15" s="8">
        <v>8</v>
      </c>
      <c r="F15" s="51"/>
      <c r="G15" s="52"/>
    </row>
    <row r="16" spans="2:10" ht="16.5" thickTop="1" thickBot="1" x14ac:dyDescent="0.3">
      <c r="B16" t="s">
        <v>45</v>
      </c>
      <c r="C16" s="58" t="e">
        <f>C7*C15</f>
        <v>#VALUE!</v>
      </c>
      <c r="E16" s="8">
        <v>9</v>
      </c>
      <c r="F16" s="51"/>
      <c r="G16" s="52"/>
    </row>
    <row r="17" spans="2:7" ht="16.5" thickTop="1" thickBot="1" x14ac:dyDescent="0.3">
      <c r="B17" t="s">
        <v>67</v>
      </c>
      <c r="C17" s="15" t="e">
        <f>C16/('Block Configuration'!C6*900)</f>
        <v>#VALUE!</v>
      </c>
      <c r="E17" s="8">
        <v>10</v>
      </c>
      <c r="F17" s="51"/>
      <c r="G17" s="52"/>
    </row>
    <row r="18" spans="2:7" ht="15.75" thickTop="1" x14ac:dyDescent="0.25">
      <c r="E18" s="8">
        <v>11</v>
      </c>
      <c r="F18" s="51"/>
      <c r="G18" s="52"/>
    </row>
    <row r="19" spans="2:7" x14ac:dyDescent="0.25">
      <c r="B19" s="59" t="s">
        <v>47</v>
      </c>
      <c r="E19" s="8">
        <v>12</v>
      </c>
      <c r="F19" s="51"/>
      <c r="G19" s="52"/>
    </row>
    <row r="20" spans="2:7" ht="15.75" thickBot="1" x14ac:dyDescent="0.3">
      <c r="B20" s="3" t="s">
        <v>40</v>
      </c>
      <c r="E20" s="8">
        <v>13</v>
      </c>
      <c r="F20" s="51"/>
      <c r="G20" s="52"/>
    </row>
    <row r="21" spans="2:7" ht="16.5" thickTop="1" thickBot="1" x14ac:dyDescent="0.3">
      <c r="B21" t="s">
        <v>45</v>
      </c>
      <c r="C21" s="16">
        <f>SUM(F:F)</f>
        <v>0</v>
      </c>
      <c r="E21" s="8">
        <v>14</v>
      </c>
      <c r="F21" s="51"/>
      <c r="G21" s="52"/>
    </row>
    <row r="22" spans="2:7" ht="16.5" thickTop="1" thickBot="1" x14ac:dyDescent="0.3">
      <c r="B22" s="3" t="s">
        <v>41</v>
      </c>
      <c r="E22" s="8">
        <v>15</v>
      </c>
      <c r="F22" s="51"/>
      <c r="G22" s="52"/>
    </row>
    <row r="23" spans="2:7" ht="16.5" thickTop="1" thickBot="1" x14ac:dyDescent="0.3">
      <c r="B23" t="s">
        <v>45</v>
      </c>
      <c r="C23" s="15">
        <f>SUM(G:G)</f>
        <v>0</v>
      </c>
      <c r="E23" s="8">
        <v>16</v>
      </c>
      <c r="F23" s="51"/>
      <c r="G23" s="52"/>
    </row>
    <row r="24" spans="2:7" ht="15.75" thickTop="1" x14ac:dyDescent="0.25">
      <c r="E24" s="8">
        <v>17</v>
      </c>
      <c r="F24" s="51"/>
      <c r="G24" s="52"/>
    </row>
    <row r="25" spans="2:7" x14ac:dyDescent="0.25">
      <c r="E25" s="8">
        <v>18</v>
      </c>
      <c r="F25" s="51"/>
      <c r="G25" s="52"/>
    </row>
    <row r="26" spans="2:7" x14ac:dyDescent="0.25">
      <c r="E26" s="8">
        <v>19</v>
      </c>
      <c r="F26" s="51"/>
      <c r="G26" s="52"/>
    </row>
    <row r="27" spans="2:7" x14ac:dyDescent="0.25">
      <c r="E27" s="8">
        <v>20</v>
      </c>
      <c r="F27" s="51"/>
      <c r="G27" s="52"/>
    </row>
    <row r="28" spans="2:7" x14ac:dyDescent="0.25">
      <c r="F28" s="53"/>
      <c r="G28" s="53"/>
    </row>
    <row r="29" spans="2:7" x14ac:dyDescent="0.25">
      <c r="F29" s="53"/>
      <c r="G29" s="53"/>
    </row>
    <row r="30" spans="2:7" x14ac:dyDescent="0.25">
      <c r="F30" s="53"/>
      <c r="G30" s="53"/>
    </row>
    <row r="31" spans="2:7" x14ac:dyDescent="0.25">
      <c r="F31" s="53"/>
      <c r="G31" s="53"/>
    </row>
    <row r="32" spans="2:7" x14ac:dyDescent="0.25">
      <c r="F32" s="53"/>
      <c r="G32" s="53"/>
    </row>
    <row r="33" spans="6:7" x14ac:dyDescent="0.25">
      <c r="F33" s="53"/>
      <c r="G33" s="53"/>
    </row>
    <row r="34" spans="6:7" x14ac:dyDescent="0.25">
      <c r="F34" s="53"/>
      <c r="G34" s="53"/>
    </row>
    <row r="35" spans="6:7" x14ac:dyDescent="0.25">
      <c r="F35" s="53"/>
      <c r="G35" s="53"/>
    </row>
    <row r="36" spans="6:7" x14ac:dyDescent="0.25">
      <c r="F36" s="53"/>
      <c r="G36" s="53"/>
    </row>
    <row r="37" spans="6:7" x14ac:dyDescent="0.25">
      <c r="F37" s="53"/>
      <c r="G37" s="53"/>
    </row>
    <row r="38" spans="6:7" x14ac:dyDescent="0.25">
      <c r="F38" s="53"/>
      <c r="G38" s="53"/>
    </row>
    <row r="39" spans="6:7" x14ac:dyDescent="0.25">
      <c r="F39" s="53"/>
      <c r="G39" s="53"/>
    </row>
    <row r="40" spans="6:7" x14ac:dyDescent="0.25">
      <c r="F40" s="53"/>
      <c r="G40" s="53"/>
    </row>
    <row r="41" spans="6:7" x14ac:dyDescent="0.25">
      <c r="F41" s="53"/>
      <c r="G41" s="53"/>
    </row>
    <row r="42" spans="6:7" x14ac:dyDescent="0.25">
      <c r="F42" s="53"/>
      <c r="G42" s="53"/>
    </row>
    <row r="43" spans="6:7" x14ac:dyDescent="0.25">
      <c r="F43" s="53"/>
      <c r="G43" s="53"/>
    </row>
    <row r="44" spans="6:7" x14ac:dyDescent="0.25">
      <c r="F44" s="53"/>
      <c r="G44" s="53"/>
    </row>
    <row r="45" spans="6:7" x14ac:dyDescent="0.25">
      <c r="F45" s="53"/>
      <c r="G45" s="53"/>
    </row>
    <row r="46" spans="6:7" x14ac:dyDescent="0.25">
      <c r="F46" s="53"/>
      <c r="G46" s="53"/>
    </row>
    <row r="47" spans="6:7" x14ac:dyDescent="0.25">
      <c r="F47" s="53"/>
      <c r="G47" s="53"/>
    </row>
    <row r="48" spans="6:7" x14ac:dyDescent="0.25">
      <c r="F48" s="53"/>
      <c r="G48" s="53"/>
    </row>
    <row r="49" spans="6:7" x14ac:dyDescent="0.25">
      <c r="F49" s="53"/>
      <c r="G49" s="53"/>
    </row>
    <row r="50" spans="6:7" x14ac:dyDescent="0.25">
      <c r="F50" s="53"/>
      <c r="G50" s="53"/>
    </row>
    <row r="51" spans="6:7" x14ac:dyDescent="0.25">
      <c r="F51" s="53"/>
      <c r="G51" s="53"/>
    </row>
    <row r="52" spans="6:7" x14ac:dyDescent="0.25">
      <c r="F52" s="53"/>
      <c r="G52" s="53"/>
    </row>
    <row r="53" spans="6:7" x14ac:dyDescent="0.25">
      <c r="F53" s="53"/>
      <c r="G53" s="53"/>
    </row>
    <row r="54" spans="6:7" x14ac:dyDescent="0.25">
      <c r="F54" s="53"/>
      <c r="G54" s="53"/>
    </row>
    <row r="55" spans="6:7" x14ac:dyDescent="0.25">
      <c r="F55" s="53"/>
      <c r="G55" s="53"/>
    </row>
    <row r="56" spans="6:7" x14ac:dyDescent="0.25">
      <c r="F56" s="53"/>
      <c r="G56" s="53"/>
    </row>
    <row r="57" spans="6:7" x14ac:dyDescent="0.25">
      <c r="F57" s="53"/>
      <c r="G57" s="53"/>
    </row>
    <row r="58" spans="6:7" x14ac:dyDescent="0.25">
      <c r="F58" s="53"/>
      <c r="G58" s="53"/>
    </row>
    <row r="59" spans="6:7" x14ac:dyDescent="0.25">
      <c r="F59" s="53"/>
      <c r="G59" s="53"/>
    </row>
    <row r="60" spans="6:7" x14ac:dyDescent="0.25">
      <c r="F60" s="53"/>
      <c r="G60" s="53"/>
    </row>
    <row r="61" spans="6:7" x14ac:dyDescent="0.25">
      <c r="F61" s="53"/>
      <c r="G61" s="53"/>
    </row>
    <row r="62" spans="6:7" x14ac:dyDescent="0.25">
      <c r="F62" s="53"/>
      <c r="G62" s="53"/>
    </row>
    <row r="63" spans="6:7" x14ac:dyDescent="0.25">
      <c r="F63" s="53"/>
      <c r="G63" s="53"/>
    </row>
    <row r="64" spans="6:7" x14ac:dyDescent="0.25">
      <c r="F64" s="53"/>
      <c r="G64" s="53"/>
    </row>
    <row r="65" spans="6:7" x14ac:dyDescent="0.25">
      <c r="F65" s="53"/>
      <c r="G65" s="53"/>
    </row>
    <row r="66" spans="6:7" x14ac:dyDescent="0.25">
      <c r="F66" s="53"/>
      <c r="G66" s="53"/>
    </row>
    <row r="67" spans="6:7" x14ac:dyDescent="0.25">
      <c r="F67" s="53"/>
      <c r="G67" s="53"/>
    </row>
    <row r="68" spans="6:7" x14ac:dyDescent="0.25">
      <c r="F68" s="53"/>
      <c r="G68" s="53"/>
    </row>
    <row r="69" spans="6:7" x14ac:dyDescent="0.25">
      <c r="F69" s="53"/>
      <c r="G69" s="53"/>
    </row>
    <row r="70" spans="6:7" x14ac:dyDescent="0.25">
      <c r="F70" s="53"/>
      <c r="G70" s="53"/>
    </row>
    <row r="71" spans="6:7" x14ac:dyDescent="0.25">
      <c r="F71" s="53"/>
      <c r="G71" s="53"/>
    </row>
    <row r="72" spans="6:7" x14ac:dyDescent="0.25">
      <c r="F72" s="53"/>
      <c r="G72" s="53"/>
    </row>
    <row r="73" spans="6:7" x14ac:dyDescent="0.25">
      <c r="F73" s="53"/>
      <c r="G73" s="53"/>
    </row>
    <row r="74" spans="6:7" x14ac:dyDescent="0.25">
      <c r="F74" s="53"/>
      <c r="G74" s="53"/>
    </row>
    <row r="75" spans="6:7" x14ac:dyDescent="0.25">
      <c r="F75" s="53"/>
      <c r="G75" s="53"/>
    </row>
    <row r="76" spans="6:7" x14ac:dyDescent="0.25">
      <c r="F76" s="53"/>
      <c r="G76" s="53"/>
    </row>
    <row r="77" spans="6:7" x14ac:dyDescent="0.25">
      <c r="F77" s="53"/>
      <c r="G77" s="53"/>
    </row>
    <row r="78" spans="6:7" x14ac:dyDescent="0.25">
      <c r="F78" s="53"/>
      <c r="G78" s="53"/>
    </row>
    <row r="79" spans="6:7" x14ac:dyDescent="0.25">
      <c r="F79" s="53"/>
      <c r="G79" s="53"/>
    </row>
    <row r="80" spans="6:7" x14ac:dyDescent="0.25">
      <c r="F80" s="53"/>
      <c r="G80" s="53"/>
    </row>
    <row r="81" spans="6:7" x14ac:dyDescent="0.25">
      <c r="F81" s="53"/>
      <c r="G81" s="53"/>
    </row>
    <row r="82" spans="6:7" x14ac:dyDescent="0.25">
      <c r="F82" s="53"/>
      <c r="G82" s="53"/>
    </row>
    <row r="83" spans="6:7" x14ac:dyDescent="0.25">
      <c r="F83" s="53"/>
      <c r="G83" s="53"/>
    </row>
    <row r="84" spans="6:7" x14ac:dyDescent="0.25">
      <c r="F84" s="53"/>
      <c r="G84" s="53"/>
    </row>
    <row r="85" spans="6:7" x14ac:dyDescent="0.25">
      <c r="F85" s="53"/>
      <c r="G85" s="53"/>
    </row>
    <row r="86" spans="6:7" x14ac:dyDescent="0.25">
      <c r="F86" s="53"/>
      <c r="G86" s="53"/>
    </row>
    <row r="87" spans="6:7" x14ac:dyDescent="0.25">
      <c r="F87" s="53"/>
      <c r="G87" s="53"/>
    </row>
    <row r="88" spans="6:7" x14ac:dyDescent="0.25">
      <c r="F88" s="53"/>
      <c r="G88" s="53"/>
    </row>
    <row r="89" spans="6:7" x14ac:dyDescent="0.25">
      <c r="F89" s="53"/>
      <c r="G89" s="53"/>
    </row>
    <row r="90" spans="6:7" x14ac:dyDescent="0.25">
      <c r="F90" s="53"/>
      <c r="G90" s="53"/>
    </row>
    <row r="91" spans="6:7" x14ac:dyDescent="0.25">
      <c r="F91" s="53"/>
      <c r="G91" s="53"/>
    </row>
    <row r="92" spans="6:7" x14ac:dyDescent="0.25">
      <c r="F92" s="53"/>
      <c r="G92" s="53"/>
    </row>
    <row r="93" spans="6:7" x14ac:dyDescent="0.25">
      <c r="F93" s="53"/>
      <c r="G93" s="53"/>
    </row>
    <row r="94" spans="6:7" x14ac:dyDescent="0.25">
      <c r="F94" s="53"/>
      <c r="G94" s="53"/>
    </row>
    <row r="95" spans="6:7" x14ac:dyDescent="0.25">
      <c r="F95" s="53"/>
      <c r="G95" s="53"/>
    </row>
    <row r="96" spans="6:7" x14ac:dyDescent="0.25">
      <c r="F96" s="53"/>
      <c r="G96" s="53"/>
    </row>
    <row r="97" spans="6:7" x14ac:dyDescent="0.25">
      <c r="F97" s="53"/>
      <c r="G97" s="53"/>
    </row>
    <row r="98" spans="6:7" x14ac:dyDescent="0.25">
      <c r="F98" s="53"/>
      <c r="G98" s="53"/>
    </row>
    <row r="99" spans="6:7" x14ac:dyDescent="0.25">
      <c r="F99" s="53"/>
      <c r="G99" s="53"/>
    </row>
    <row r="100" spans="6:7" x14ac:dyDescent="0.25">
      <c r="F100" s="53"/>
      <c r="G100" s="53"/>
    </row>
    <row r="101" spans="6:7" x14ac:dyDescent="0.25">
      <c r="F101" s="53"/>
      <c r="G101" s="53"/>
    </row>
    <row r="102" spans="6:7" x14ac:dyDescent="0.25">
      <c r="F102" s="53"/>
      <c r="G102" s="53"/>
    </row>
    <row r="103" spans="6:7" x14ac:dyDescent="0.25">
      <c r="F103" s="53"/>
      <c r="G103" s="53"/>
    </row>
    <row r="104" spans="6:7" x14ac:dyDescent="0.25">
      <c r="F104" s="53"/>
      <c r="G104" s="53"/>
    </row>
    <row r="105" spans="6:7" x14ac:dyDescent="0.25">
      <c r="F105" s="53"/>
      <c r="G105" s="53"/>
    </row>
    <row r="106" spans="6:7" x14ac:dyDescent="0.25">
      <c r="F106" s="53"/>
      <c r="G106" s="53"/>
    </row>
    <row r="107" spans="6:7" x14ac:dyDescent="0.25">
      <c r="F107" s="53"/>
      <c r="G107" s="53"/>
    </row>
    <row r="108" spans="6:7" x14ac:dyDescent="0.25">
      <c r="F108" s="53"/>
      <c r="G108" s="53"/>
    </row>
    <row r="109" spans="6:7" x14ac:dyDescent="0.25">
      <c r="F109" s="53"/>
      <c r="G109" s="53"/>
    </row>
    <row r="110" spans="6:7" x14ac:dyDescent="0.25">
      <c r="F110" s="53"/>
      <c r="G110" s="53"/>
    </row>
    <row r="111" spans="6:7" x14ac:dyDescent="0.25">
      <c r="F111" s="53"/>
      <c r="G111" s="53"/>
    </row>
    <row r="112" spans="6:7" x14ac:dyDescent="0.25">
      <c r="F112" s="53"/>
      <c r="G112" s="53"/>
    </row>
    <row r="113" spans="6:7" x14ac:dyDescent="0.25">
      <c r="F113" s="53"/>
      <c r="G113" s="53"/>
    </row>
    <row r="114" spans="6:7" x14ac:dyDescent="0.25">
      <c r="F114" s="53"/>
      <c r="G114" s="53"/>
    </row>
    <row r="115" spans="6:7" x14ac:dyDescent="0.25">
      <c r="F115" s="53"/>
      <c r="G115" s="53"/>
    </row>
    <row r="116" spans="6:7" x14ac:dyDescent="0.25">
      <c r="F116" s="53"/>
      <c r="G116" s="53"/>
    </row>
    <row r="117" spans="6:7" x14ac:dyDescent="0.25">
      <c r="F117" s="53"/>
      <c r="G117" s="53"/>
    </row>
    <row r="118" spans="6:7" x14ac:dyDescent="0.25">
      <c r="F118" s="53"/>
      <c r="G118" s="53"/>
    </row>
    <row r="119" spans="6:7" x14ac:dyDescent="0.25">
      <c r="F119" s="53"/>
      <c r="G119" s="53"/>
    </row>
    <row r="120" spans="6:7" x14ac:dyDescent="0.25">
      <c r="F120" s="53"/>
      <c r="G120" s="53"/>
    </row>
    <row r="121" spans="6:7" x14ac:dyDescent="0.25">
      <c r="F121" s="53"/>
      <c r="G121" s="53"/>
    </row>
    <row r="122" spans="6:7" x14ac:dyDescent="0.25">
      <c r="F122" s="53"/>
      <c r="G122" s="53"/>
    </row>
    <row r="123" spans="6:7" x14ac:dyDescent="0.25">
      <c r="F123" s="53"/>
      <c r="G123" s="53"/>
    </row>
    <row r="124" spans="6:7" x14ac:dyDescent="0.25">
      <c r="F124" s="53"/>
      <c r="G124" s="53"/>
    </row>
    <row r="125" spans="6:7" x14ac:dyDescent="0.25">
      <c r="F125" s="53"/>
      <c r="G125" s="53"/>
    </row>
    <row r="126" spans="6:7" x14ac:dyDescent="0.25">
      <c r="F126" s="53"/>
      <c r="G126" s="53"/>
    </row>
    <row r="127" spans="6:7" x14ac:dyDescent="0.25">
      <c r="F127" s="53"/>
      <c r="G127" s="53"/>
    </row>
    <row r="128" spans="6:7" x14ac:dyDescent="0.25">
      <c r="F128" s="53"/>
      <c r="G128" s="53"/>
    </row>
    <row r="129" spans="6:7" x14ac:dyDescent="0.25">
      <c r="F129" s="53"/>
      <c r="G129" s="53"/>
    </row>
    <row r="130" spans="6:7" x14ac:dyDescent="0.25">
      <c r="F130" s="53"/>
      <c r="G130" s="53"/>
    </row>
    <row r="131" spans="6:7" x14ac:dyDescent="0.25">
      <c r="F131" s="53"/>
      <c r="G131" s="53"/>
    </row>
    <row r="132" spans="6:7" x14ac:dyDescent="0.25">
      <c r="F132" s="53"/>
      <c r="G132" s="53"/>
    </row>
    <row r="133" spans="6:7" x14ac:dyDescent="0.25">
      <c r="F133" s="53"/>
      <c r="G133" s="53"/>
    </row>
    <row r="134" spans="6:7" x14ac:dyDescent="0.25">
      <c r="F134" s="53"/>
      <c r="G134" s="53"/>
    </row>
    <row r="135" spans="6:7" x14ac:dyDescent="0.25">
      <c r="F135" s="53"/>
      <c r="G135" s="53"/>
    </row>
    <row r="136" spans="6:7" x14ac:dyDescent="0.25">
      <c r="F136" s="53"/>
      <c r="G136" s="53"/>
    </row>
    <row r="137" spans="6:7" x14ac:dyDescent="0.25">
      <c r="F137" s="53"/>
      <c r="G137" s="53"/>
    </row>
    <row r="138" spans="6:7" x14ac:dyDescent="0.25">
      <c r="F138" s="53"/>
      <c r="G138" s="53"/>
    </row>
    <row r="139" spans="6:7" x14ac:dyDescent="0.25">
      <c r="F139" s="53"/>
      <c r="G139" s="53"/>
    </row>
    <row r="140" spans="6:7" x14ac:dyDescent="0.25">
      <c r="F140" s="53"/>
      <c r="G140" s="53"/>
    </row>
    <row r="141" spans="6:7" x14ac:dyDescent="0.25">
      <c r="F141" s="53"/>
      <c r="G141" s="53"/>
    </row>
    <row r="142" spans="6:7" x14ac:dyDescent="0.25">
      <c r="F142" s="53"/>
      <c r="G142" s="53"/>
    </row>
    <row r="143" spans="6:7" x14ac:dyDescent="0.25">
      <c r="F143" s="53"/>
      <c r="G143" s="53"/>
    </row>
    <row r="144" spans="6:7" x14ac:dyDescent="0.25">
      <c r="F144" s="53"/>
      <c r="G144" s="53"/>
    </row>
    <row r="145" spans="6:7" x14ac:dyDescent="0.25">
      <c r="F145" s="53"/>
      <c r="G145" s="53"/>
    </row>
    <row r="146" spans="6:7" x14ac:dyDescent="0.25">
      <c r="F146" s="53"/>
      <c r="G146" s="53"/>
    </row>
    <row r="147" spans="6:7" x14ac:dyDescent="0.25">
      <c r="F147" s="53"/>
      <c r="G147" s="53"/>
    </row>
    <row r="148" spans="6:7" x14ac:dyDescent="0.25">
      <c r="F148" s="53"/>
      <c r="G148" s="53"/>
    </row>
    <row r="149" spans="6:7" x14ac:dyDescent="0.25">
      <c r="F149" s="53"/>
      <c r="G149" s="53"/>
    </row>
    <row r="150" spans="6:7" x14ac:dyDescent="0.25">
      <c r="F150" s="53"/>
      <c r="G150" s="53"/>
    </row>
    <row r="151" spans="6:7" x14ac:dyDescent="0.25">
      <c r="F151" s="53"/>
      <c r="G151" s="53"/>
    </row>
    <row r="152" spans="6:7" x14ac:dyDescent="0.25">
      <c r="F152" s="53"/>
      <c r="G152" s="53"/>
    </row>
    <row r="153" spans="6:7" x14ac:dyDescent="0.25">
      <c r="F153" s="53"/>
      <c r="G153" s="53"/>
    </row>
    <row r="154" spans="6:7" x14ac:dyDescent="0.25">
      <c r="F154" s="53"/>
      <c r="G154" s="53"/>
    </row>
    <row r="155" spans="6:7" x14ac:dyDescent="0.25">
      <c r="F155" s="53"/>
      <c r="G155" s="53"/>
    </row>
    <row r="156" spans="6:7" x14ac:dyDescent="0.25">
      <c r="F156" s="53"/>
      <c r="G156" s="53"/>
    </row>
    <row r="157" spans="6:7" x14ac:dyDescent="0.25">
      <c r="F157" s="53"/>
      <c r="G157" s="53"/>
    </row>
    <row r="158" spans="6:7" x14ac:dyDescent="0.25">
      <c r="F158" s="53"/>
      <c r="G158" s="53"/>
    </row>
    <row r="159" spans="6:7" x14ac:dyDescent="0.25">
      <c r="F159" s="53"/>
      <c r="G159" s="53"/>
    </row>
    <row r="160" spans="6:7" x14ac:dyDescent="0.25">
      <c r="F160" s="53"/>
      <c r="G160" s="53"/>
    </row>
    <row r="161" spans="6:7" x14ac:dyDescent="0.25">
      <c r="F161" s="53"/>
      <c r="G161" s="53"/>
    </row>
    <row r="162" spans="6:7" x14ac:dyDescent="0.25">
      <c r="F162" s="53"/>
      <c r="G162" s="53"/>
    </row>
    <row r="163" spans="6:7" x14ac:dyDescent="0.25">
      <c r="F163" s="53"/>
      <c r="G163" s="53"/>
    </row>
    <row r="164" spans="6:7" x14ac:dyDescent="0.25">
      <c r="F164" s="53"/>
      <c r="G164" s="53"/>
    </row>
    <row r="165" spans="6:7" x14ac:dyDescent="0.25">
      <c r="F165" s="53"/>
      <c r="G165" s="53"/>
    </row>
    <row r="166" spans="6:7" x14ac:dyDescent="0.25">
      <c r="F166" s="53"/>
      <c r="G166" s="53"/>
    </row>
    <row r="167" spans="6:7" x14ac:dyDescent="0.25">
      <c r="F167" s="53"/>
      <c r="G167" s="53"/>
    </row>
    <row r="168" spans="6:7" x14ac:dyDescent="0.25">
      <c r="F168" s="53"/>
      <c r="G168" s="53"/>
    </row>
    <row r="169" spans="6:7" x14ac:dyDescent="0.25">
      <c r="F169" s="53"/>
      <c r="G169" s="53"/>
    </row>
    <row r="170" spans="6:7" x14ac:dyDescent="0.25">
      <c r="F170" s="53"/>
      <c r="G170" s="53"/>
    </row>
    <row r="171" spans="6:7" x14ac:dyDescent="0.25">
      <c r="F171" s="53"/>
      <c r="G171" s="53"/>
    </row>
    <row r="172" spans="6:7" x14ac:dyDescent="0.25">
      <c r="F172" s="53"/>
      <c r="G172" s="53"/>
    </row>
    <row r="173" spans="6:7" x14ac:dyDescent="0.25">
      <c r="F173" s="53"/>
      <c r="G173" s="53"/>
    </row>
    <row r="174" spans="6:7" x14ac:dyDescent="0.25">
      <c r="F174" s="53"/>
      <c r="G174" s="53"/>
    </row>
    <row r="175" spans="6:7" x14ac:dyDescent="0.25">
      <c r="F175" s="53"/>
      <c r="G175" s="53"/>
    </row>
    <row r="176" spans="6:7" x14ac:dyDescent="0.25">
      <c r="F176" s="53"/>
      <c r="G176" s="53"/>
    </row>
    <row r="177" spans="6:7" x14ac:dyDescent="0.25">
      <c r="F177" s="53"/>
      <c r="G177" s="53"/>
    </row>
    <row r="178" spans="6:7" x14ac:dyDescent="0.25">
      <c r="F178" s="53"/>
      <c r="G178" s="53"/>
    </row>
    <row r="179" spans="6:7" x14ac:dyDescent="0.25">
      <c r="F179" s="53"/>
      <c r="G179" s="53"/>
    </row>
    <row r="180" spans="6:7" x14ac:dyDescent="0.25">
      <c r="F180" s="53"/>
      <c r="G180" s="53"/>
    </row>
    <row r="181" spans="6:7" x14ac:dyDescent="0.25">
      <c r="F181" s="53"/>
      <c r="G181" s="53"/>
    </row>
    <row r="182" spans="6:7" x14ac:dyDescent="0.25">
      <c r="F182" s="53"/>
      <c r="G182" s="53"/>
    </row>
    <row r="183" spans="6:7" x14ac:dyDescent="0.25">
      <c r="F183" s="53"/>
      <c r="G183" s="53"/>
    </row>
    <row r="184" spans="6:7" x14ac:dyDescent="0.25">
      <c r="F184" s="53"/>
      <c r="G184" s="53"/>
    </row>
    <row r="185" spans="6:7" x14ac:dyDescent="0.25">
      <c r="F185" s="53"/>
      <c r="G185" s="53"/>
    </row>
    <row r="186" spans="6:7" x14ac:dyDescent="0.25">
      <c r="F186" s="53"/>
      <c r="G186" s="53"/>
    </row>
    <row r="187" spans="6:7" x14ac:dyDescent="0.25">
      <c r="F187" s="53"/>
      <c r="G187" s="53"/>
    </row>
    <row r="188" spans="6:7" x14ac:dyDescent="0.25">
      <c r="F188" s="53"/>
      <c r="G188" s="53"/>
    </row>
    <row r="189" spans="6:7" x14ac:dyDescent="0.25">
      <c r="F189" s="53"/>
      <c r="G189" s="53"/>
    </row>
    <row r="190" spans="6:7" x14ac:dyDescent="0.25">
      <c r="F190" s="53"/>
      <c r="G190" s="53"/>
    </row>
    <row r="191" spans="6:7" x14ac:dyDescent="0.25">
      <c r="F191" s="53"/>
      <c r="G191" s="53"/>
    </row>
    <row r="192" spans="6:7" x14ac:dyDescent="0.25">
      <c r="F192" s="53"/>
      <c r="G192" s="53"/>
    </row>
    <row r="193" spans="6:7" x14ac:dyDescent="0.25">
      <c r="F193" s="53"/>
      <c r="G193" s="53"/>
    </row>
    <row r="194" spans="6:7" x14ac:dyDescent="0.25">
      <c r="F194" s="53"/>
      <c r="G194" s="53"/>
    </row>
    <row r="195" spans="6:7" x14ac:dyDescent="0.25">
      <c r="F195" s="53"/>
      <c r="G195" s="53"/>
    </row>
    <row r="196" spans="6:7" x14ac:dyDescent="0.25">
      <c r="F196" s="53"/>
      <c r="G196" s="53"/>
    </row>
    <row r="197" spans="6:7" x14ac:dyDescent="0.25">
      <c r="F197" s="53"/>
      <c r="G197" s="53"/>
    </row>
    <row r="198" spans="6:7" x14ac:dyDescent="0.25">
      <c r="F198" s="53"/>
      <c r="G198" s="53"/>
    </row>
    <row r="199" spans="6:7" x14ac:dyDescent="0.25">
      <c r="F199" s="53"/>
      <c r="G199" s="53"/>
    </row>
    <row r="200" spans="6:7" x14ac:dyDescent="0.25">
      <c r="F200" s="53"/>
      <c r="G200" s="53"/>
    </row>
    <row r="201" spans="6:7" x14ac:dyDescent="0.25">
      <c r="F201" s="53"/>
      <c r="G201" s="53"/>
    </row>
    <row r="202" spans="6:7" x14ac:dyDescent="0.25">
      <c r="F202" s="54"/>
      <c r="G202" s="54"/>
    </row>
    <row r="203" spans="6:7" x14ac:dyDescent="0.25">
      <c r="F203" s="54"/>
      <c r="G203" s="54"/>
    </row>
    <row r="204" spans="6:7" x14ac:dyDescent="0.25">
      <c r="F204" s="54"/>
      <c r="G204" s="54"/>
    </row>
    <row r="205" spans="6:7" x14ac:dyDescent="0.25">
      <c r="F205" s="54"/>
      <c r="G205" s="54"/>
    </row>
    <row r="206" spans="6:7" x14ac:dyDescent="0.25">
      <c r="F206" s="54"/>
      <c r="G206" s="54"/>
    </row>
    <row r="207" spans="6:7" x14ac:dyDescent="0.25">
      <c r="F207" s="54"/>
      <c r="G207" s="54"/>
    </row>
    <row r="208" spans="6:7" x14ac:dyDescent="0.25">
      <c r="F208" s="54"/>
      <c r="G208" s="54"/>
    </row>
    <row r="209" spans="6:7" x14ac:dyDescent="0.25">
      <c r="F209" s="54"/>
      <c r="G209" s="54"/>
    </row>
    <row r="210" spans="6:7" x14ac:dyDescent="0.25">
      <c r="F210" s="54"/>
      <c r="G210" s="54"/>
    </row>
    <row r="211" spans="6:7" x14ac:dyDescent="0.25">
      <c r="F211" s="54"/>
      <c r="G211" s="54"/>
    </row>
    <row r="212" spans="6:7" x14ac:dyDescent="0.25">
      <c r="F212" s="54"/>
      <c r="G212" s="54"/>
    </row>
    <row r="213" spans="6:7" x14ac:dyDescent="0.25">
      <c r="F213" s="54"/>
      <c r="G213" s="54"/>
    </row>
    <row r="214" spans="6:7" x14ac:dyDescent="0.25">
      <c r="F214" s="54"/>
      <c r="G214" s="54"/>
    </row>
    <row r="215" spans="6:7" x14ac:dyDescent="0.25">
      <c r="F215" s="54"/>
      <c r="G215" s="54"/>
    </row>
    <row r="216" spans="6:7" x14ac:dyDescent="0.25">
      <c r="F216" s="54"/>
      <c r="G216" s="54"/>
    </row>
    <row r="217" spans="6:7" x14ac:dyDescent="0.25">
      <c r="F217" s="54"/>
      <c r="G217" s="54"/>
    </row>
    <row r="218" spans="6:7" x14ac:dyDescent="0.25">
      <c r="F218" s="54"/>
      <c r="G218" s="54"/>
    </row>
    <row r="219" spans="6:7" x14ac:dyDescent="0.25">
      <c r="F219" s="54"/>
      <c r="G219" s="54"/>
    </row>
    <row r="220" spans="6:7" x14ac:dyDescent="0.25">
      <c r="F220" s="54"/>
      <c r="G220" s="54"/>
    </row>
    <row r="221" spans="6:7" x14ac:dyDescent="0.25">
      <c r="F221" s="54"/>
      <c r="G221" s="54"/>
    </row>
    <row r="222" spans="6:7" x14ac:dyDescent="0.25">
      <c r="F222" s="54"/>
      <c r="G222" s="54"/>
    </row>
    <row r="223" spans="6:7" x14ac:dyDescent="0.25">
      <c r="F223" s="54"/>
      <c r="G223" s="54"/>
    </row>
    <row r="224" spans="6:7" x14ac:dyDescent="0.25">
      <c r="F224" s="54"/>
      <c r="G224" s="54"/>
    </row>
    <row r="225" spans="6:7" x14ac:dyDescent="0.25">
      <c r="F225" s="54"/>
      <c r="G225" s="54"/>
    </row>
    <row r="226" spans="6:7" x14ac:dyDescent="0.25">
      <c r="F226" s="54"/>
      <c r="G226" s="54"/>
    </row>
    <row r="227" spans="6:7" x14ac:dyDescent="0.25">
      <c r="F227" s="54"/>
      <c r="G227" s="54"/>
    </row>
    <row r="228" spans="6:7" x14ac:dyDescent="0.25">
      <c r="F228" s="54"/>
      <c r="G228" s="54"/>
    </row>
    <row r="229" spans="6:7" x14ac:dyDescent="0.25">
      <c r="F229" s="54"/>
      <c r="G229" s="54"/>
    </row>
    <row r="230" spans="6:7" x14ac:dyDescent="0.25">
      <c r="F230" s="54"/>
      <c r="G230" s="54"/>
    </row>
    <row r="231" spans="6:7" x14ac:dyDescent="0.25">
      <c r="F231" s="54"/>
      <c r="G231" s="54"/>
    </row>
    <row r="232" spans="6:7" x14ac:dyDescent="0.25">
      <c r="F232" s="54"/>
      <c r="G232" s="54"/>
    </row>
    <row r="233" spans="6:7" x14ac:dyDescent="0.25">
      <c r="F233" s="54"/>
      <c r="G233" s="54"/>
    </row>
    <row r="234" spans="6:7" x14ac:dyDescent="0.25">
      <c r="F234" s="54"/>
      <c r="G234" s="54"/>
    </row>
    <row r="235" spans="6:7" x14ac:dyDescent="0.25">
      <c r="F235" s="54"/>
      <c r="G235" s="54"/>
    </row>
    <row r="236" spans="6:7" x14ac:dyDescent="0.25">
      <c r="F236" s="54"/>
      <c r="G236" s="54"/>
    </row>
    <row r="237" spans="6:7" x14ac:dyDescent="0.25">
      <c r="F237" s="54"/>
      <c r="G237" s="54"/>
    </row>
    <row r="238" spans="6:7" x14ac:dyDescent="0.25">
      <c r="F238" s="54"/>
      <c r="G238" s="54"/>
    </row>
    <row r="239" spans="6:7" x14ac:dyDescent="0.25">
      <c r="F239" s="54"/>
      <c r="G239" s="54"/>
    </row>
    <row r="240" spans="6:7" x14ac:dyDescent="0.25">
      <c r="F240" s="54"/>
      <c r="G240" s="54"/>
    </row>
    <row r="241" spans="6:7" x14ac:dyDescent="0.25">
      <c r="F241" s="54"/>
      <c r="G241" s="54"/>
    </row>
    <row r="242" spans="6:7" x14ac:dyDescent="0.25">
      <c r="F242" s="54"/>
      <c r="G242" s="54"/>
    </row>
    <row r="243" spans="6:7" x14ac:dyDescent="0.25">
      <c r="F243" s="54"/>
      <c r="G243" s="54"/>
    </row>
    <row r="244" spans="6:7" x14ac:dyDescent="0.25">
      <c r="F244" s="54"/>
      <c r="G244" s="54"/>
    </row>
    <row r="245" spans="6:7" x14ac:dyDescent="0.25">
      <c r="F245" s="54"/>
      <c r="G245" s="54"/>
    </row>
    <row r="246" spans="6:7" x14ac:dyDescent="0.25">
      <c r="F246" s="54"/>
      <c r="G246" s="54"/>
    </row>
    <row r="247" spans="6:7" x14ac:dyDescent="0.25">
      <c r="F247" s="54"/>
      <c r="G247" s="54"/>
    </row>
    <row r="248" spans="6:7" x14ac:dyDescent="0.25">
      <c r="F248" s="54"/>
      <c r="G248" s="54"/>
    </row>
    <row r="249" spans="6:7" x14ac:dyDescent="0.25">
      <c r="F249" s="54"/>
      <c r="G249" s="54"/>
    </row>
    <row r="250" spans="6:7" x14ac:dyDescent="0.25">
      <c r="F250" s="54"/>
      <c r="G250" s="54"/>
    </row>
    <row r="251" spans="6:7" x14ac:dyDescent="0.25">
      <c r="F251" s="54"/>
      <c r="G251" s="54"/>
    </row>
    <row r="252" spans="6:7" x14ac:dyDescent="0.25">
      <c r="F252" s="54"/>
      <c r="G252" s="54"/>
    </row>
    <row r="253" spans="6:7" x14ac:dyDescent="0.25">
      <c r="F253" s="54"/>
      <c r="G253" s="54"/>
    </row>
    <row r="254" spans="6:7" x14ac:dyDescent="0.25">
      <c r="F254" s="54"/>
      <c r="G254" s="54"/>
    </row>
    <row r="255" spans="6:7" x14ac:dyDescent="0.25">
      <c r="F255" s="54"/>
      <c r="G255" s="54"/>
    </row>
    <row r="256" spans="6:7" x14ac:dyDescent="0.25">
      <c r="F256" s="54"/>
      <c r="G256" s="54"/>
    </row>
    <row r="257" spans="6:7" x14ac:dyDescent="0.25">
      <c r="F257" s="54"/>
      <c r="G257" s="54"/>
    </row>
    <row r="258" spans="6:7" x14ac:dyDescent="0.25">
      <c r="F258" s="54"/>
      <c r="G258" s="54"/>
    </row>
    <row r="259" spans="6:7" x14ac:dyDescent="0.25">
      <c r="F259" s="54"/>
      <c r="G259" s="54"/>
    </row>
    <row r="260" spans="6:7" x14ac:dyDescent="0.25">
      <c r="F260" s="54"/>
      <c r="G260" s="54"/>
    </row>
    <row r="261" spans="6:7" x14ac:dyDescent="0.25">
      <c r="F261" s="54"/>
      <c r="G261" s="54"/>
    </row>
    <row r="262" spans="6:7" x14ac:dyDescent="0.25">
      <c r="F262" s="54"/>
      <c r="G262" s="54"/>
    </row>
    <row r="263" spans="6:7" x14ac:dyDescent="0.25">
      <c r="F263" s="54"/>
      <c r="G263" s="54"/>
    </row>
    <row r="264" spans="6:7" x14ac:dyDescent="0.25">
      <c r="F264" s="54"/>
      <c r="G264" s="54"/>
    </row>
    <row r="265" spans="6:7" x14ac:dyDescent="0.25">
      <c r="F265" s="54"/>
      <c r="G265" s="54"/>
    </row>
    <row r="266" spans="6:7" x14ac:dyDescent="0.25">
      <c r="F266" s="54"/>
      <c r="G266" s="54"/>
    </row>
    <row r="267" spans="6:7" x14ac:dyDescent="0.25">
      <c r="F267" s="54"/>
      <c r="G267" s="54"/>
    </row>
    <row r="268" spans="6:7" x14ac:dyDescent="0.25">
      <c r="F268" s="54"/>
      <c r="G268" s="54"/>
    </row>
    <row r="269" spans="6:7" x14ac:dyDescent="0.25">
      <c r="F269" s="54"/>
      <c r="G269" s="54"/>
    </row>
    <row r="270" spans="6:7" x14ac:dyDescent="0.25">
      <c r="F270" s="54"/>
      <c r="G270" s="54"/>
    </row>
    <row r="271" spans="6:7" x14ac:dyDescent="0.25">
      <c r="F271" s="54"/>
      <c r="G271" s="54"/>
    </row>
    <row r="272" spans="6:7" x14ac:dyDescent="0.25">
      <c r="F272" s="54"/>
      <c r="G272" s="54"/>
    </row>
    <row r="273" spans="6:7" x14ac:dyDescent="0.25">
      <c r="F273" s="54"/>
      <c r="G273" s="54"/>
    </row>
    <row r="274" spans="6:7" x14ac:dyDescent="0.25">
      <c r="F274" s="54"/>
      <c r="G274" s="54"/>
    </row>
    <row r="275" spans="6:7" x14ac:dyDescent="0.25">
      <c r="F275" s="54"/>
      <c r="G275" s="54"/>
    </row>
    <row r="276" spans="6:7" x14ac:dyDescent="0.25">
      <c r="F276" s="54"/>
      <c r="G276" s="54"/>
    </row>
    <row r="277" spans="6:7" x14ac:dyDescent="0.25">
      <c r="F277" s="54"/>
      <c r="G277" s="54"/>
    </row>
    <row r="278" spans="6:7" x14ac:dyDescent="0.25">
      <c r="F278" s="54"/>
      <c r="G278" s="54"/>
    </row>
    <row r="279" spans="6:7" x14ac:dyDescent="0.25">
      <c r="F279" s="54"/>
      <c r="G279" s="54"/>
    </row>
    <row r="280" spans="6:7" x14ac:dyDescent="0.25">
      <c r="F280" s="54"/>
      <c r="G280" s="54"/>
    </row>
    <row r="281" spans="6:7" x14ac:dyDescent="0.25">
      <c r="F281" s="54"/>
      <c r="G281" s="54"/>
    </row>
    <row r="282" spans="6:7" x14ac:dyDescent="0.25">
      <c r="F282" s="54"/>
      <c r="G282" s="54"/>
    </row>
    <row r="283" spans="6:7" x14ac:dyDescent="0.25">
      <c r="F283" s="54"/>
      <c r="G283" s="54"/>
    </row>
    <row r="284" spans="6:7" x14ac:dyDescent="0.25">
      <c r="F284" s="54"/>
      <c r="G284" s="54"/>
    </row>
    <row r="285" spans="6:7" x14ac:dyDescent="0.25">
      <c r="F285" s="54"/>
      <c r="G285" s="54"/>
    </row>
    <row r="286" spans="6:7" x14ac:dyDescent="0.25">
      <c r="F286" s="54"/>
      <c r="G286" s="54"/>
    </row>
    <row r="287" spans="6:7" x14ac:dyDescent="0.25">
      <c r="F287" s="54"/>
      <c r="G287" s="54"/>
    </row>
    <row r="288" spans="6:7" x14ac:dyDescent="0.25">
      <c r="F288" s="54"/>
      <c r="G288" s="54"/>
    </row>
    <row r="289" spans="6:7" x14ac:dyDescent="0.25">
      <c r="F289" s="54"/>
      <c r="G289" s="54"/>
    </row>
    <row r="290" spans="6:7" x14ac:dyDescent="0.25">
      <c r="F290" s="54"/>
      <c r="G290" s="54"/>
    </row>
    <row r="291" spans="6:7" x14ac:dyDescent="0.25">
      <c r="F291" s="54"/>
      <c r="G291" s="54"/>
    </row>
    <row r="292" spans="6:7" x14ac:dyDescent="0.25">
      <c r="F292" s="54"/>
      <c r="G292" s="54"/>
    </row>
    <row r="293" spans="6:7" x14ac:dyDescent="0.25">
      <c r="F293" s="54"/>
      <c r="G293" s="54"/>
    </row>
    <row r="294" spans="6:7" x14ac:dyDescent="0.25">
      <c r="F294" s="54"/>
      <c r="G294" s="54"/>
    </row>
    <row r="295" spans="6:7" x14ac:dyDescent="0.25">
      <c r="F295" s="54"/>
      <c r="G295" s="54"/>
    </row>
    <row r="296" spans="6:7" x14ac:dyDescent="0.25">
      <c r="F296" s="54"/>
      <c r="G296" s="54"/>
    </row>
    <row r="297" spans="6:7" x14ac:dyDescent="0.25">
      <c r="F297" s="54"/>
      <c r="G297" s="54"/>
    </row>
    <row r="298" spans="6:7" x14ac:dyDescent="0.25">
      <c r="F298" s="54"/>
      <c r="G298" s="54"/>
    </row>
    <row r="299" spans="6:7" x14ac:dyDescent="0.25">
      <c r="F299" s="54"/>
      <c r="G299" s="54"/>
    </row>
    <row r="300" spans="6:7" x14ac:dyDescent="0.25">
      <c r="F300" s="54"/>
      <c r="G300" s="54"/>
    </row>
    <row r="301" spans="6:7" x14ac:dyDescent="0.25">
      <c r="F301" s="54"/>
      <c r="G301" s="54"/>
    </row>
    <row r="302" spans="6:7" x14ac:dyDescent="0.25">
      <c r="F302" s="54"/>
      <c r="G302" s="54"/>
    </row>
    <row r="303" spans="6:7" x14ac:dyDescent="0.25">
      <c r="F303" s="54"/>
      <c r="G303" s="54"/>
    </row>
    <row r="304" spans="6:7" x14ac:dyDescent="0.25">
      <c r="F304" s="54"/>
      <c r="G304" s="54"/>
    </row>
    <row r="305" spans="6:7" x14ac:dyDescent="0.25">
      <c r="F305" s="54"/>
      <c r="G305" s="54"/>
    </row>
    <row r="306" spans="6:7" x14ac:dyDescent="0.25">
      <c r="F306" s="54"/>
      <c r="G306" s="54"/>
    </row>
    <row r="307" spans="6:7" x14ac:dyDescent="0.25">
      <c r="F307" s="54"/>
      <c r="G307" s="54"/>
    </row>
    <row r="308" spans="6:7" x14ac:dyDescent="0.25">
      <c r="F308" s="54"/>
      <c r="G308" s="54"/>
    </row>
    <row r="309" spans="6:7" x14ac:dyDescent="0.25">
      <c r="F309" s="54"/>
      <c r="G309" s="54"/>
    </row>
    <row r="310" spans="6:7" x14ac:dyDescent="0.25">
      <c r="F310" s="54"/>
      <c r="G310" s="54"/>
    </row>
    <row r="311" spans="6:7" x14ac:dyDescent="0.25">
      <c r="F311" s="54"/>
      <c r="G311" s="54"/>
    </row>
    <row r="312" spans="6:7" x14ac:dyDescent="0.25">
      <c r="F312" s="54"/>
      <c r="G312" s="54"/>
    </row>
    <row r="313" spans="6:7" x14ac:dyDescent="0.25">
      <c r="F313" s="54"/>
      <c r="G313" s="54"/>
    </row>
    <row r="314" spans="6:7" x14ac:dyDescent="0.25">
      <c r="F314" s="54"/>
      <c r="G314" s="54"/>
    </row>
    <row r="315" spans="6:7" x14ac:dyDescent="0.25">
      <c r="F315" s="54"/>
      <c r="G315" s="54"/>
    </row>
    <row r="316" spans="6:7" x14ac:dyDescent="0.25">
      <c r="F316" s="54"/>
      <c r="G316" s="54"/>
    </row>
    <row r="317" spans="6:7" x14ac:dyDescent="0.25">
      <c r="F317" s="54"/>
      <c r="G317" s="54"/>
    </row>
    <row r="318" spans="6:7" x14ac:dyDescent="0.25">
      <c r="F318" s="54"/>
      <c r="G318" s="54"/>
    </row>
    <row r="319" spans="6:7" x14ac:dyDescent="0.25">
      <c r="F319" s="54"/>
      <c r="G319" s="54"/>
    </row>
    <row r="320" spans="6:7" x14ac:dyDescent="0.25">
      <c r="F320" s="54"/>
      <c r="G320" s="54"/>
    </row>
    <row r="321" spans="6:7" x14ac:dyDescent="0.25">
      <c r="F321" s="54"/>
      <c r="G321" s="54"/>
    </row>
    <row r="322" spans="6:7" x14ac:dyDescent="0.25">
      <c r="F322" s="54"/>
      <c r="G322" s="54"/>
    </row>
    <row r="323" spans="6:7" x14ac:dyDescent="0.25">
      <c r="F323" s="54"/>
      <c r="G323" s="54"/>
    </row>
    <row r="324" spans="6:7" x14ac:dyDescent="0.25">
      <c r="F324" s="54"/>
      <c r="G324" s="54"/>
    </row>
    <row r="325" spans="6:7" x14ac:dyDescent="0.25">
      <c r="F325" s="54"/>
      <c r="G325" s="54"/>
    </row>
    <row r="326" spans="6:7" x14ac:dyDescent="0.25">
      <c r="F326" s="54"/>
      <c r="G326" s="54"/>
    </row>
    <row r="327" spans="6:7" x14ac:dyDescent="0.25">
      <c r="F327" s="54"/>
      <c r="G327" s="54"/>
    </row>
    <row r="328" spans="6:7" x14ac:dyDescent="0.25">
      <c r="F328" s="54"/>
      <c r="G328" s="54"/>
    </row>
    <row r="329" spans="6:7" x14ac:dyDescent="0.25">
      <c r="F329" s="54"/>
      <c r="G329" s="54"/>
    </row>
    <row r="330" spans="6:7" x14ac:dyDescent="0.25">
      <c r="F330" s="54"/>
      <c r="G330" s="54"/>
    </row>
    <row r="331" spans="6:7" x14ac:dyDescent="0.25">
      <c r="F331" s="54"/>
      <c r="G331" s="54"/>
    </row>
    <row r="332" spans="6:7" x14ac:dyDescent="0.25">
      <c r="F332" s="54"/>
      <c r="G332" s="54"/>
    </row>
    <row r="333" spans="6:7" x14ac:dyDescent="0.25">
      <c r="F333" s="54"/>
      <c r="G333" s="54"/>
    </row>
    <row r="334" spans="6:7" x14ac:dyDescent="0.25">
      <c r="F334" s="54"/>
      <c r="G334" s="54"/>
    </row>
    <row r="335" spans="6:7" x14ac:dyDescent="0.25">
      <c r="F335" s="54"/>
      <c r="G335" s="54"/>
    </row>
    <row r="336" spans="6:7" x14ac:dyDescent="0.25">
      <c r="F336" s="54"/>
      <c r="G336" s="54"/>
    </row>
    <row r="337" spans="6:7" x14ac:dyDescent="0.25">
      <c r="F337" s="54"/>
      <c r="G337" s="54"/>
    </row>
    <row r="338" spans="6:7" x14ac:dyDescent="0.25">
      <c r="F338" s="54"/>
      <c r="G338" s="54"/>
    </row>
    <row r="339" spans="6:7" x14ac:dyDescent="0.25">
      <c r="F339" s="54"/>
      <c r="G339" s="54"/>
    </row>
    <row r="340" spans="6:7" x14ac:dyDescent="0.25">
      <c r="F340" s="54"/>
      <c r="G340" s="54"/>
    </row>
    <row r="341" spans="6:7" x14ac:dyDescent="0.25">
      <c r="F341" s="54"/>
      <c r="G341" s="54"/>
    </row>
    <row r="342" spans="6:7" x14ac:dyDescent="0.25">
      <c r="F342" s="54"/>
      <c r="G342" s="54"/>
    </row>
    <row r="343" spans="6:7" x14ac:dyDescent="0.25">
      <c r="F343" s="54"/>
      <c r="G343" s="54"/>
    </row>
    <row r="344" spans="6:7" x14ac:dyDescent="0.25">
      <c r="F344" s="54"/>
      <c r="G344" s="54"/>
    </row>
    <row r="345" spans="6:7" x14ac:dyDescent="0.25">
      <c r="F345" s="54"/>
      <c r="G345" s="54"/>
    </row>
    <row r="346" spans="6:7" x14ac:dyDescent="0.25">
      <c r="F346" s="54"/>
      <c r="G346" s="54"/>
    </row>
    <row r="347" spans="6:7" x14ac:dyDescent="0.25">
      <c r="F347" s="54"/>
      <c r="G347" s="54"/>
    </row>
    <row r="348" spans="6:7" x14ac:dyDescent="0.25">
      <c r="F348" s="54"/>
      <c r="G348" s="54"/>
    </row>
    <row r="349" spans="6:7" x14ac:dyDescent="0.25">
      <c r="F349" s="54"/>
      <c r="G349" s="54"/>
    </row>
    <row r="350" spans="6:7" x14ac:dyDescent="0.25">
      <c r="F350" s="54"/>
      <c r="G350" s="54"/>
    </row>
    <row r="351" spans="6:7" x14ac:dyDescent="0.25">
      <c r="F351" s="54"/>
      <c r="G351" s="54"/>
    </row>
    <row r="352" spans="6:7" x14ac:dyDescent="0.25">
      <c r="F352" s="54"/>
      <c r="G352" s="54"/>
    </row>
    <row r="353" spans="6:7" x14ac:dyDescent="0.25">
      <c r="F353" s="54"/>
      <c r="G353" s="54"/>
    </row>
    <row r="354" spans="6:7" x14ac:dyDescent="0.25">
      <c r="F354" s="54"/>
      <c r="G354" s="54"/>
    </row>
    <row r="355" spans="6:7" x14ac:dyDescent="0.25">
      <c r="F355" s="54"/>
      <c r="G355" s="54"/>
    </row>
    <row r="356" spans="6:7" x14ac:dyDescent="0.25">
      <c r="F356" s="54"/>
      <c r="G356" s="54"/>
    </row>
    <row r="357" spans="6:7" x14ac:dyDescent="0.25">
      <c r="F357" s="54"/>
      <c r="G357" s="54"/>
    </row>
    <row r="358" spans="6:7" x14ac:dyDescent="0.25">
      <c r="F358" s="54"/>
      <c r="G358" s="54"/>
    </row>
    <row r="359" spans="6:7" x14ac:dyDescent="0.25">
      <c r="F359" s="54"/>
      <c r="G359" s="54"/>
    </row>
    <row r="360" spans="6:7" x14ac:dyDescent="0.25">
      <c r="F360" s="54"/>
      <c r="G360" s="54"/>
    </row>
    <row r="361" spans="6:7" x14ac:dyDescent="0.25">
      <c r="F361" s="54"/>
      <c r="G361" s="54"/>
    </row>
    <row r="362" spans="6:7" x14ac:dyDescent="0.25">
      <c r="F362" s="54"/>
      <c r="G362" s="54"/>
    </row>
    <row r="363" spans="6:7" x14ac:dyDescent="0.25">
      <c r="F363" s="54"/>
      <c r="G363" s="54"/>
    </row>
    <row r="364" spans="6:7" x14ac:dyDescent="0.25">
      <c r="F364" s="54"/>
      <c r="G364" s="54"/>
    </row>
    <row r="365" spans="6:7" x14ac:dyDescent="0.25">
      <c r="F365" s="54"/>
      <c r="G365" s="54"/>
    </row>
    <row r="366" spans="6:7" x14ac:dyDescent="0.25">
      <c r="F366" s="54"/>
      <c r="G366" s="54"/>
    </row>
    <row r="367" spans="6:7" x14ac:dyDescent="0.25">
      <c r="F367" s="54"/>
      <c r="G367" s="54"/>
    </row>
    <row r="368" spans="6:7" x14ac:dyDescent="0.25">
      <c r="F368" s="54"/>
      <c r="G368" s="54"/>
    </row>
    <row r="369" spans="6:7" x14ac:dyDescent="0.25">
      <c r="F369" s="54"/>
      <c r="G369" s="54"/>
    </row>
    <row r="370" spans="6:7" x14ac:dyDescent="0.25">
      <c r="F370" s="54"/>
      <c r="G370" s="54"/>
    </row>
    <row r="371" spans="6:7" x14ac:dyDescent="0.25">
      <c r="F371" s="54"/>
      <c r="G371" s="54"/>
    </row>
    <row r="372" spans="6:7" x14ac:dyDescent="0.25">
      <c r="F372" s="54"/>
      <c r="G372" s="54"/>
    </row>
    <row r="373" spans="6:7" x14ac:dyDescent="0.25">
      <c r="F373" s="54"/>
      <c r="G373" s="54"/>
    </row>
    <row r="374" spans="6:7" x14ac:dyDescent="0.25">
      <c r="F374" s="54"/>
      <c r="G374" s="54"/>
    </row>
    <row r="375" spans="6:7" x14ac:dyDescent="0.25">
      <c r="F375" s="54"/>
      <c r="G375" s="54"/>
    </row>
    <row r="376" spans="6:7" x14ac:dyDescent="0.25">
      <c r="F376" s="54"/>
      <c r="G376" s="54"/>
    </row>
    <row r="377" spans="6:7" x14ac:dyDescent="0.25">
      <c r="F377" s="54"/>
      <c r="G377" s="54"/>
    </row>
    <row r="378" spans="6:7" x14ac:dyDescent="0.25">
      <c r="F378" s="54"/>
      <c r="G378" s="54"/>
    </row>
    <row r="379" spans="6:7" x14ac:dyDescent="0.25">
      <c r="F379" s="54"/>
      <c r="G379" s="54"/>
    </row>
    <row r="380" spans="6:7" x14ac:dyDescent="0.25">
      <c r="F380" s="54"/>
      <c r="G380" s="54"/>
    </row>
    <row r="381" spans="6:7" x14ac:dyDescent="0.25">
      <c r="F381" s="54"/>
      <c r="G381" s="54"/>
    </row>
    <row r="382" spans="6:7" x14ac:dyDescent="0.25">
      <c r="F382" s="54"/>
      <c r="G382" s="54"/>
    </row>
    <row r="383" spans="6:7" x14ac:dyDescent="0.25">
      <c r="F383" s="54"/>
      <c r="G383" s="54"/>
    </row>
    <row r="384" spans="6:7" x14ac:dyDescent="0.25">
      <c r="F384" s="54"/>
      <c r="G384" s="54"/>
    </row>
    <row r="385" spans="6:7" x14ac:dyDescent="0.25">
      <c r="F385" s="54"/>
      <c r="G385" s="54"/>
    </row>
    <row r="386" spans="6:7" x14ac:dyDescent="0.25">
      <c r="F386" s="54"/>
      <c r="G386" s="54"/>
    </row>
    <row r="387" spans="6:7" x14ac:dyDescent="0.25">
      <c r="F387" s="54"/>
      <c r="G387" s="54"/>
    </row>
    <row r="388" spans="6:7" x14ac:dyDescent="0.25">
      <c r="F388" s="54"/>
      <c r="G388" s="54"/>
    </row>
    <row r="389" spans="6:7" x14ac:dyDescent="0.25">
      <c r="F389" s="54"/>
      <c r="G389" s="54"/>
    </row>
    <row r="390" spans="6:7" x14ac:dyDescent="0.25">
      <c r="F390" s="54"/>
      <c r="G390" s="54"/>
    </row>
    <row r="391" spans="6:7" x14ac:dyDescent="0.25">
      <c r="F391" s="54"/>
      <c r="G391" s="54"/>
    </row>
    <row r="392" spans="6:7" x14ac:dyDescent="0.25">
      <c r="F392" s="54"/>
      <c r="G392" s="54"/>
    </row>
    <row r="393" spans="6:7" x14ac:dyDescent="0.25">
      <c r="F393" s="54"/>
      <c r="G393" s="54"/>
    </row>
    <row r="394" spans="6:7" x14ac:dyDescent="0.25">
      <c r="F394" s="54"/>
      <c r="G394" s="54"/>
    </row>
    <row r="395" spans="6:7" x14ac:dyDescent="0.25">
      <c r="F395" s="54"/>
      <c r="G395" s="54"/>
    </row>
    <row r="396" spans="6:7" x14ac:dyDescent="0.25">
      <c r="F396" s="54"/>
      <c r="G396" s="54"/>
    </row>
    <row r="397" spans="6:7" x14ac:dyDescent="0.25">
      <c r="F397" s="54"/>
      <c r="G397" s="54"/>
    </row>
    <row r="398" spans="6:7" x14ac:dyDescent="0.25">
      <c r="F398" s="54"/>
      <c r="G398" s="54"/>
    </row>
    <row r="399" spans="6:7" x14ac:dyDescent="0.25">
      <c r="F399" s="54"/>
      <c r="G399" s="54"/>
    </row>
    <row r="400" spans="6:7" x14ac:dyDescent="0.25">
      <c r="F400" s="54"/>
      <c r="G400" s="54"/>
    </row>
    <row r="401" spans="6:7" x14ac:dyDescent="0.25">
      <c r="F401" s="54"/>
      <c r="G401" s="54"/>
    </row>
    <row r="402" spans="6:7" x14ac:dyDescent="0.25">
      <c r="F402" s="54"/>
      <c r="G402" s="54"/>
    </row>
    <row r="403" spans="6:7" x14ac:dyDescent="0.25">
      <c r="F403" s="54"/>
      <c r="G403" s="54"/>
    </row>
    <row r="404" spans="6:7" x14ac:dyDescent="0.25">
      <c r="F404" s="54"/>
      <c r="G404" s="54"/>
    </row>
    <row r="405" spans="6:7" x14ac:dyDescent="0.25">
      <c r="F405" s="54"/>
      <c r="G405" s="54"/>
    </row>
    <row r="406" spans="6:7" x14ac:dyDescent="0.25">
      <c r="F406" s="54"/>
      <c r="G406" s="54"/>
    </row>
    <row r="407" spans="6:7" x14ac:dyDescent="0.25">
      <c r="F407" s="54"/>
      <c r="G407" s="54"/>
    </row>
    <row r="408" spans="6:7" x14ac:dyDescent="0.25">
      <c r="F408" s="54"/>
      <c r="G408" s="54"/>
    </row>
    <row r="409" spans="6:7" x14ac:dyDescent="0.25">
      <c r="F409" s="54"/>
      <c r="G409" s="54"/>
    </row>
    <row r="410" spans="6:7" x14ac:dyDescent="0.25">
      <c r="F410" s="54"/>
      <c r="G410" s="54"/>
    </row>
    <row r="411" spans="6:7" x14ac:dyDescent="0.25">
      <c r="F411" s="54"/>
      <c r="G411" s="54"/>
    </row>
    <row r="412" spans="6:7" x14ac:dyDescent="0.25">
      <c r="F412" s="54"/>
      <c r="G412" s="54"/>
    </row>
    <row r="413" spans="6:7" x14ac:dyDescent="0.25">
      <c r="F413" s="54"/>
      <c r="G413" s="54"/>
    </row>
    <row r="414" spans="6:7" x14ac:dyDescent="0.25">
      <c r="F414" s="54"/>
      <c r="G414" s="54"/>
    </row>
    <row r="415" spans="6:7" x14ac:dyDescent="0.25">
      <c r="F415" s="54"/>
      <c r="G415" s="54"/>
    </row>
    <row r="416" spans="6:7" x14ac:dyDescent="0.25">
      <c r="F416" s="54"/>
      <c r="G416" s="54"/>
    </row>
    <row r="417" spans="6:7" x14ac:dyDescent="0.25">
      <c r="F417" s="54"/>
      <c r="G417" s="54"/>
    </row>
    <row r="418" spans="6:7" x14ac:dyDescent="0.25">
      <c r="F418" s="54"/>
      <c r="G418" s="54"/>
    </row>
    <row r="419" spans="6:7" x14ac:dyDescent="0.25">
      <c r="F419" s="54"/>
      <c r="G419" s="54"/>
    </row>
    <row r="420" spans="6:7" x14ac:dyDescent="0.25">
      <c r="F420" s="54"/>
      <c r="G420" s="54"/>
    </row>
    <row r="421" spans="6:7" x14ac:dyDescent="0.25">
      <c r="F421" s="54"/>
      <c r="G421" s="54"/>
    </row>
    <row r="422" spans="6:7" x14ac:dyDescent="0.25">
      <c r="F422" s="54"/>
      <c r="G422" s="54"/>
    </row>
    <row r="423" spans="6:7" x14ac:dyDescent="0.25">
      <c r="F423" s="54"/>
      <c r="G423" s="54"/>
    </row>
    <row r="424" spans="6:7" x14ac:dyDescent="0.25">
      <c r="F424" s="54"/>
      <c r="G424" s="54"/>
    </row>
    <row r="425" spans="6:7" x14ac:dyDescent="0.25">
      <c r="F425" s="54"/>
      <c r="G425" s="54"/>
    </row>
    <row r="426" spans="6:7" x14ac:dyDescent="0.25">
      <c r="F426" s="54"/>
      <c r="G426" s="54"/>
    </row>
    <row r="427" spans="6:7" x14ac:dyDescent="0.25">
      <c r="F427" s="54"/>
      <c r="G427" s="54"/>
    </row>
    <row r="428" spans="6:7" x14ac:dyDescent="0.25">
      <c r="F428" s="54"/>
      <c r="G428" s="54"/>
    </row>
    <row r="429" spans="6:7" x14ac:dyDescent="0.25">
      <c r="F429" s="54"/>
      <c r="G429" s="54"/>
    </row>
    <row r="430" spans="6:7" x14ac:dyDescent="0.25">
      <c r="F430" s="54"/>
      <c r="G430" s="54"/>
    </row>
    <row r="431" spans="6:7" x14ac:dyDescent="0.25">
      <c r="F431" s="54"/>
      <c r="G431" s="54"/>
    </row>
    <row r="432" spans="6:7" x14ac:dyDescent="0.25">
      <c r="F432" s="54"/>
      <c r="G432" s="54"/>
    </row>
    <row r="433" spans="6:7" x14ac:dyDescent="0.25">
      <c r="F433" s="54"/>
      <c r="G433" s="54"/>
    </row>
    <row r="434" spans="6:7" x14ac:dyDescent="0.25">
      <c r="F434" s="54"/>
      <c r="G434" s="54"/>
    </row>
    <row r="435" spans="6:7" x14ac:dyDescent="0.25">
      <c r="F435" s="54"/>
      <c r="G435" s="54"/>
    </row>
    <row r="436" spans="6:7" x14ac:dyDescent="0.25">
      <c r="F436" s="54"/>
      <c r="G436" s="54"/>
    </row>
    <row r="437" spans="6:7" x14ac:dyDescent="0.25">
      <c r="F437" s="54"/>
      <c r="G437" s="54"/>
    </row>
    <row r="438" spans="6:7" x14ac:dyDescent="0.25">
      <c r="F438" s="54"/>
      <c r="G438" s="54"/>
    </row>
    <row r="439" spans="6:7" x14ac:dyDescent="0.25">
      <c r="F439" s="54"/>
      <c r="G439" s="54"/>
    </row>
    <row r="440" spans="6:7" x14ac:dyDescent="0.25">
      <c r="F440" s="54"/>
      <c r="G440" s="54"/>
    </row>
    <row r="441" spans="6:7" x14ac:dyDescent="0.25">
      <c r="F441" s="54"/>
      <c r="G441" s="54"/>
    </row>
    <row r="442" spans="6:7" x14ac:dyDescent="0.25">
      <c r="F442" s="54"/>
      <c r="G442" s="54"/>
    </row>
    <row r="443" spans="6:7" x14ac:dyDescent="0.25">
      <c r="F443" s="54"/>
      <c r="G443" s="54"/>
    </row>
    <row r="444" spans="6:7" x14ac:dyDescent="0.25">
      <c r="F444" s="54"/>
      <c r="G444" s="54"/>
    </row>
    <row r="445" spans="6:7" x14ac:dyDescent="0.25">
      <c r="F445" s="54"/>
      <c r="G445" s="54"/>
    </row>
    <row r="446" spans="6:7" x14ac:dyDescent="0.25">
      <c r="F446" s="54"/>
      <c r="G446" s="54"/>
    </row>
    <row r="447" spans="6:7" x14ac:dyDescent="0.25">
      <c r="F447" s="54"/>
      <c r="G447" s="54"/>
    </row>
    <row r="448" spans="6:7" x14ac:dyDescent="0.25">
      <c r="F448" s="54"/>
      <c r="G448" s="54"/>
    </row>
    <row r="449" spans="6:7" x14ac:dyDescent="0.25">
      <c r="F449" s="54"/>
      <c r="G449" s="54"/>
    </row>
    <row r="450" spans="6:7" x14ac:dyDescent="0.25">
      <c r="F450" s="54"/>
      <c r="G450" s="54"/>
    </row>
    <row r="451" spans="6:7" x14ac:dyDescent="0.25">
      <c r="F451" s="54"/>
      <c r="G451" s="54"/>
    </row>
    <row r="452" spans="6:7" x14ac:dyDescent="0.25">
      <c r="F452" s="54"/>
      <c r="G452" s="54"/>
    </row>
    <row r="453" spans="6:7" x14ac:dyDescent="0.25">
      <c r="F453" s="54"/>
      <c r="G453" s="54"/>
    </row>
    <row r="454" spans="6:7" x14ac:dyDescent="0.25">
      <c r="F454" s="54"/>
      <c r="G454" s="54"/>
    </row>
    <row r="455" spans="6:7" x14ac:dyDescent="0.25">
      <c r="F455" s="54"/>
      <c r="G455" s="54"/>
    </row>
    <row r="456" spans="6:7" x14ac:dyDescent="0.25">
      <c r="F456" s="54"/>
      <c r="G456" s="54"/>
    </row>
    <row r="457" spans="6:7" x14ac:dyDescent="0.25">
      <c r="F457" s="54"/>
      <c r="G457" s="54"/>
    </row>
    <row r="458" spans="6:7" x14ac:dyDescent="0.25">
      <c r="F458" s="54"/>
      <c r="G458" s="54"/>
    </row>
    <row r="459" spans="6:7" x14ac:dyDescent="0.25">
      <c r="F459" s="54"/>
      <c r="G459" s="54"/>
    </row>
    <row r="460" spans="6:7" x14ac:dyDescent="0.25">
      <c r="F460" s="54"/>
      <c r="G460" s="54"/>
    </row>
    <row r="461" spans="6:7" x14ac:dyDescent="0.25">
      <c r="F461" s="54"/>
      <c r="G461" s="54"/>
    </row>
    <row r="462" spans="6:7" x14ac:dyDescent="0.25">
      <c r="F462" s="54"/>
      <c r="G462" s="54"/>
    </row>
    <row r="463" spans="6:7" x14ac:dyDescent="0.25">
      <c r="F463" s="54"/>
      <c r="G463" s="54"/>
    </row>
    <row r="464" spans="6:7" x14ac:dyDescent="0.25">
      <c r="F464" s="54"/>
      <c r="G464" s="54"/>
    </row>
    <row r="465" spans="6:7" x14ac:dyDescent="0.25">
      <c r="F465" s="54"/>
      <c r="G465" s="54"/>
    </row>
    <row r="466" spans="6:7" x14ac:dyDescent="0.25">
      <c r="F466" s="54"/>
      <c r="G466" s="54"/>
    </row>
    <row r="467" spans="6:7" x14ac:dyDescent="0.25">
      <c r="F467" s="54"/>
      <c r="G467" s="54"/>
    </row>
    <row r="468" spans="6:7" x14ac:dyDescent="0.25">
      <c r="F468" s="54"/>
      <c r="G468" s="54"/>
    </row>
    <row r="469" spans="6:7" x14ac:dyDescent="0.25">
      <c r="F469" s="54"/>
      <c r="G469" s="54"/>
    </row>
    <row r="470" spans="6:7" x14ac:dyDescent="0.25">
      <c r="F470" s="54"/>
      <c r="G470" s="54"/>
    </row>
    <row r="471" spans="6:7" x14ac:dyDescent="0.25">
      <c r="F471" s="54"/>
      <c r="G471" s="54"/>
    </row>
    <row r="472" spans="6:7" x14ac:dyDescent="0.25">
      <c r="F472" s="54"/>
      <c r="G472" s="54"/>
    </row>
    <row r="473" spans="6:7" x14ac:dyDescent="0.25">
      <c r="F473" s="54"/>
      <c r="G473" s="54"/>
    </row>
    <row r="474" spans="6:7" x14ac:dyDescent="0.25">
      <c r="F474" s="54"/>
      <c r="G474" s="54"/>
    </row>
    <row r="475" spans="6:7" x14ac:dyDescent="0.25">
      <c r="F475" s="54"/>
      <c r="G475" s="54"/>
    </row>
    <row r="476" spans="6:7" x14ac:dyDescent="0.25">
      <c r="F476" s="54"/>
      <c r="G476" s="54"/>
    </row>
    <row r="477" spans="6:7" x14ac:dyDescent="0.25">
      <c r="F477" s="54"/>
      <c r="G477" s="54"/>
    </row>
    <row r="478" spans="6:7" x14ac:dyDescent="0.25">
      <c r="F478" s="54"/>
      <c r="G478" s="54"/>
    </row>
    <row r="479" spans="6:7" x14ac:dyDescent="0.25">
      <c r="F479" s="54"/>
      <c r="G479" s="54"/>
    </row>
    <row r="480" spans="6:7" x14ac:dyDescent="0.25">
      <c r="F480" s="54"/>
      <c r="G480" s="54"/>
    </row>
    <row r="481" spans="6:7" x14ac:dyDescent="0.25">
      <c r="F481" s="54"/>
      <c r="G481" s="54"/>
    </row>
    <row r="482" spans="6:7" x14ac:dyDescent="0.25">
      <c r="F482" s="54"/>
      <c r="G482" s="54"/>
    </row>
    <row r="483" spans="6:7" x14ac:dyDescent="0.25">
      <c r="F483" s="54"/>
      <c r="G483" s="54"/>
    </row>
    <row r="484" spans="6:7" x14ac:dyDescent="0.25">
      <c r="F484" s="54"/>
      <c r="G484" s="54"/>
    </row>
    <row r="485" spans="6:7" x14ac:dyDescent="0.25">
      <c r="F485" s="54"/>
      <c r="G485" s="54"/>
    </row>
    <row r="486" spans="6:7" x14ac:dyDescent="0.25">
      <c r="F486" s="54"/>
      <c r="G486" s="54"/>
    </row>
    <row r="487" spans="6:7" x14ac:dyDescent="0.25">
      <c r="F487" s="54"/>
      <c r="G487" s="54"/>
    </row>
    <row r="488" spans="6:7" x14ac:dyDescent="0.25">
      <c r="F488" s="54"/>
      <c r="G488" s="54"/>
    </row>
    <row r="489" spans="6:7" x14ac:dyDescent="0.25">
      <c r="F489" s="54"/>
      <c r="G489" s="54"/>
    </row>
    <row r="490" spans="6:7" x14ac:dyDescent="0.25">
      <c r="F490" s="54"/>
      <c r="G490" s="54"/>
    </row>
    <row r="491" spans="6:7" x14ac:dyDescent="0.25">
      <c r="F491" s="54"/>
      <c r="G491" s="54"/>
    </row>
    <row r="492" spans="6:7" x14ac:dyDescent="0.25">
      <c r="F492" s="54"/>
      <c r="G492" s="54"/>
    </row>
    <row r="493" spans="6:7" x14ac:dyDescent="0.25">
      <c r="F493" s="54"/>
      <c r="G493" s="54"/>
    </row>
    <row r="494" spans="6:7" x14ac:dyDescent="0.25">
      <c r="F494" s="54"/>
      <c r="G494" s="54"/>
    </row>
    <row r="495" spans="6:7" x14ac:dyDescent="0.25">
      <c r="F495" s="54"/>
      <c r="G495" s="54"/>
    </row>
    <row r="496" spans="6:7" x14ac:dyDescent="0.25">
      <c r="F496" s="54"/>
      <c r="G496" s="54"/>
    </row>
    <row r="497" spans="6:7" x14ac:dyDescent="0.25">
      <c r="F497" s="54"/>
      <c r="G497" s="54"/>
    </row>
    <row r="498" spans="6:7" x14ac:dyDescent="0.25">
      <c r="F498" s="54"/>
      <c r="G498" s="54"/>
    </row>
    <row r="499" spans="6:7" x14ac:dyDescent="0.25">
      <c r="F499" s="54"/>
      <c r="G499" s="54"/>
    </row>
    <row r="500" spans="6:7" x14ac:dyDescent="0.25">
      <c r="F500" s="54"/>
      <c r="G500" s="54"/>
    </row>
    <row r="501" spans="6:7" x14ac:dyDescent="0.25">
      <c r="F501" s="54"/>
      <c r="G501" s="54"/>
    </row>
    <row r="502" spans="6:7" x14ac:dyDescent="0.25">
      <c r="F502" s="54"/>
      <c r="G502" s="54"/>
    </row>
    <row r="503" spans="6:7" x14ac:dyDescent="0.25">
      <c r="F503" s="54"/>
      <c r="G503" s="54"/>
    </row>
    <row r="504" spans="6:7" x14ac:dyDescent="0.25">
      <c r="F504" s="54"/>
      <c r="G504" s="54"/>
    </row>
    <row r="505" spans="6:7" x14ac:dyDescent="0.25">
      <c r="F505" s="54"/>
      <c r="G505" s="54"/>
    </row>
    <row r="506" spans="6:7" x14ac:dyDescent="0.25">
      <c r="F506" s="54"/>
      <c r="G506" s="54"/>
    </row>
    <row r="507" spans="6:7" x14ac:dyDescent="0.25">
      <c r="F507" s="54"/>
      <c r="G507" s="54"/>
    </row>
    <row r="508" spans="6:7" x14ac:dyDescent="0.25">
      <c r="F508" s="54"/>
      <c r="G508" s="54"/>
    </row>
    <row r="509" spans="6:7" x14ac:dyDescent="0.25">
      <c r="F509" s="54"/>
      <c r="G509" s="54"/>
    </row>
    <row r="510" spans="6:7" x14ac:dyDescent="0.25">
      <c r="F510" s="54"/>
      <c r="G510" s="54"/>
    </row>
    <row r="511" spans="6:7" x14ac:dyDescent="0.25">
      <c r="F511" s="54"/>
      <c r="G511" s="54"/>
    </row>
    <row r="512" spans="6:7" x14ac:dyDescent="0.25">
      <c r="F512" s="54"/>
      <c r="G512" s="54"/>
    </row>
    <row r="513" spans="6:7" x14ac:dyDescent="0.25">
      <c r="F513" s="54"/>
      <c r="G513" s="54"/>
    </row>
    <row r="514" spans="6:7" x14ac:dyDescent="0.25">
      <c r="F514" s="54"/>
      <c r="G514" s="54"/>
    </row>
    <row r="515" spans="6:7" x14ac:dyDescent="0.25">
      <c r="F515" s="54"/>
      <c r="G515" s="54"/>
    </row>
    <row r="516" spans="6:7" x14ac:dyDescent="0.25">
      <c r="F516" s="54"/>
      <c r="G516" s="54"/>
    </row>
    <row r="517" spans="6:7" x14ac:dyDescent="0.25">
      <c r="F517" s="54"/>
      <c r="G517" s="54"/>
    </row>
    <row r="518" spans="6:7" x14ac:dyDescent="0.25">
      <c r="F518" s="54"/>
      <c r="G518" s="54"/>
    </row>
    <row r="519" spans="6:7" x14ac:dyDescent="0.25">
      <c r="F519" s="54"/>
      <c r="G519" s="54"/>
    </row>
    <row r="520" spans="6:7" x14ac:dyDescent="0.25">
      <c r="F520" s="54"/>
      <c r="G520" s="54"/>
    </row>
    <row r="521" spans="6:7" x14ac:dyDescent="0.25">
      <c r="F521" s="54"/>
      <c r="G521" s="54"/>
    </row>
    <row r="522" spans="6:7" x14ac:dyDescent="0.25">
      <c r="F522" s="54"/>
      <c r="G522" s="54"/>
    </row>
    <row r="523" spans="6:7" x14ac:dyDescent="0.25">
      <c r="F523" s="54"/>
      <c r="G523" s="54"/>
    </row>
    <row r="524" spans="6:7" x14ac:dyDescent="0.25">
      <c r="F524" s="54"/>
      <c r="G524" s="54"/>
    </row>
    <row r="525" spans="6:7" x14ac:dyDescent="0.25">
      <c r="F525" s="54"/>
      <c r="G525" s="54"/>
    </row>
    <row r="526" spans="6:7" x14ac:dyDescent="0.25">
      <c r="F526" s="54"/>
      <c r="G526" s="54"/>
    </row>
    <row r="527" spans="6:7" x14ac:dyDescent="0.25">
      <c r="F527" s="54"/>
      <c r="G527" s="54"/>
    </row>
    <row r="528" spans="6:7" x14ac:dyDescent="0.25">
      <c r="F528" s="54"/>
      <c r="G528" s="54"/>
    </row>
    <row r="529" spans="6:7" x14ac:dyDescent="0.25">
      <c r="F529" s="54"/>
      <c r="G529" s="54"/>
    </row>
    <row r="530" spans="6:7" x14ac:dyDescent="0.25">
      <c r="F530" s="54"/>
      <c r="G530" s="54"/>
    </row>
    <row r="531" spans="6:7" x14ac:dyDescent="0.25">
      <c r="F531" s="54"/>
      <c r="G531" s="54"/>
    </row>
    <row r="532" spans="6:7" x14ac:dyDescent="0.25">
      <c r="F532" s="54"/>
      <c r="G532" s="54"/>
    </row>
    <row r="533" spans="6:7" x14ac:dyDescent="0.25">
      <c r="F533" s="54"/>
      <c r="G533" s="54"/>
    </row>
    <row r="534" spans="6:7" x14ac:dyDescent="0.25">
      <c r="F534" s="54"/>
      <c r="G534" s="54"/>
    </row>
    <row r="535" spans="6:7" x14ac:dyDescent="0.25">
      <c r="F535" s="54"/>
      <c r="G535" s="54"/>
    </row>
    <row r="536" spans="6:7" x14ac:dyDescent="0.25">
      <c r="F536" s="54"/>
      <c r="G536" s="54"/>
    </row>
    <row r="537" spans="6:7" x14ac:dyDescent="0.25">
      <c r="F537" s="54"/>
      <c r="G537" s="54"/>
    </row>
    <row r="538" spans="6:7" x14ac:dyDescent="0.25">
      <c r="F538" s="54"/>
      <c r="G538" s="54"/>
    </row>
    <row r="539" spans="6:7" x14ac:dyDescent="0.25">
      <c r="F539" s="54"/>
      <c r="G539" s="54"/>
    </row>
    <row r="540" spans="6:7" x14ac:dyDescent="0.25">
      <c r="F540" s="54"/>
      <c r="G540" s="54"/>
    </row>
    <row r="541" spans="6:7" x14ac:dyDescent="0.25">
      <c r="F541" s="54"/>
      <c r="G541" s="54"/>
    </row>
    <row r="542" spans="6:7" x14ac:dyDescent="0.25">
      <c r="F542" s="54"/>
      <c r="G542" s="54"/>
    </row>
    <row r="543" spans="6:7" x14ac:dyDescent="0.25">
      <c r="F543" s="54"/>
      <c r="G543" s="54"/>
    </row>
    <row r="544" spans="6:7" x14ac:dyDescent="0.25">
      <c r="F544" s="54"/>
      <c r="G544" s="54"/>
    </row>
    <row r="545" spans="6:7" x14ac:dyDescent="0.25">
      <c r="F545" s="54"/>
      <c r="G545" s="54"/>
    </row>
    <row r="546" spans="6:7" x14ac:dyDescent="0.25">
      <c r="F546" s="54"/>
      <c r="G546" s="54"/>
    </row>
    <row r="547" spans="6:7" x14ac:dyDescent="0.25">
      <c r="F547" s="54"/>
      <c r="G547" s="54"/>
    </row>
    <row r="548" spans="6:7" x14ac:dyDescent="0.25">
      <c r="F548" s="54"/>
      <c r="G548" s="54"/>
    </row>
    <row r="549" spans="6:7" x14ac:dyDescent="0.25">
      <c r="F549" s="54"/>
      <c r="G549" s="54"/>
    </row>
    <row r="550" spans="6:7" x14ac:dyDescent="0.25">
      <c r="F550" s="54"/>
      <c r="G550" s="54"/>
    </row>
    <row r="551" spans="6:7" x14ac:dyDescent="0.25">
      <c r="F551" s="54"/>
      <c r="G551" s="54"/>
    </row>
    <row r="552" spans="6:7" x14ac:dyDescent="0.25">
      <c r="F552" s="54"/>
      <c r="G552" s="54"/>
    </row>
    <row r="553" spans="6:7" x14ac:dyDescent="0.25">
      <c r="F553" s="54"/>
      <c r="G553" s="54"/>
    </row>
    <row r="554" spans="6:7" x14ac:dyDescent="0.25">
      <c r="F554" s="54"/>
      <c r="G554" s="54"/>
    </row>
    <row r="555" spans="6:7" x14ac:dyDescent="0.25">
      <c r="F555" s="54"/>
      <c r="G555" s="54"/>
    </row>
    <row r="556" spans="6:7" x14ac:dyDescent="0.25">
      <c r="F556" s="54"/>
      <c r="G556" s="54"/>
    </row>
    <row r="557" spans="6:7" x14ac:dyDescent="0.25">
      <c r="F557" s="54"/>
      <c r="G557" s="54"/>
    </row>
    <row r="558" spans="6:7" x14ac:dyDescent="0.25">
      <c r="F558" s="54"/>
      <c r="G558" s="54"/>
    </row>
    <row r="559" spans="6:7" x14ac:dyDescent="0.25">
      <c r="F559" s="54"/>
      <c r="G559" s="54"/>
    </row>
    <row r="560" spans="6:7" x14ac:dyDescent="0.25">
      <c r="F560" s="54"/>
      <c r="G560" s="54"/>
    </row>
    <row r="561" spans="6:7" x14ac:dyDescent="0.25">
      <c r="F561" s="54"/>
      <c r="G561" s="54"/>
    </row>
    <row r="562" spans="6:7" x14ac:dyDescent="0.25">
      <c r="F562" s="54"/>
      <c r="G562" s="54"/>
    </row>
    <row r="563" spans="6:7" x14ac:dyDescent="0.25">
      <c r="F563" s="54"/>
      <c r="G563" s="54"/>
    </row>
    <row r="564" spans="6:7" x14ac:dyDescent="0.25">
      <c r="F564" s="54"/>
      <c r="G564" s="54"/>
    </row>
    <row r="565" spans="6:7" x14ac:dyDescent="0.25">
      <c r="F565" s="54"/>
      <c r="G565" s="54"/>
    </row>
    <row r="566" spans="6:7" x14ac:dyDescent="0.25">
      <c r="F566" s="54"/>
      <c r="G566" s="54"/>
    </row>
    <row r="567" spans="6:7" x14ac:dyDescent="0.25">
      <c r="F567" s="54"/>
      <c r="G567" s="54"/>
    </row>
    <row r="568" spans="6:7" x14ac:dyDescent="0.25">
      <c r="F568" s="54"/>
      <c r="G568" s="54"/>
    </row>
    <row r="569" spans="6:7" x14ac:dyDescent="0.25">
      <c r="F569" s="54"/>
      <c r="G569" s="54"/>
    </row>
    <row r="570" spans="6:7" x14ac:dyDescent="0.25">
      <c r="F570" s="54"/>
      <c r="G570" s="54"/>
    </row>
    <row r="571" spans="6:7" x14ac:dyDescent="0.25">
      <c r="F571" s="54"/>
      <c r="G571" s="54"/>
    </row>
    <row r="572" spans="6:7" x14ac:dyDescent="0.25">
      <c r="F572" s="54"/>
      <c r="G572" s="54"/>
    </row>
    <row r="573" spans="6:7" x14ac:dyDescent="0.25">
      <c r="F573" s="54"/>
      <c r="G573" s="54"/>
    </row>
    <row r="574" spans="6:7" x14ac:dyDescent="0.25">
      <c r="F574" s="54"/>
      <c r="G574" s="54"/>
    </row>
    <row r="575" spans="6:7" x14ac:dyDescent="0.25">
      <c r="F575" s="54"/>
      <c r="G575" s="54"/>
    </row>
    <row r="576" spans="6:7" x14ac:dyDescent="0.25">
      <c r="F576" s="54"/>
      <c r="G576" s="54"/>
    </row>
    <row r="577" spans="6:7" x14ac:dyDescent="0.25">
      <c r="F577" s="54"/>
      <c r="G577" s="54"/>
    </row>
    <row r="578" spans="6:7" x14ac:dyDescent="0.25">
      <c r="F578" s="54"/>
      <c r="G578" s="54"/>
    </row>
    <row r="579" spans="6:7" x14ac:dyDescent="0.25">
      <c r="F579" s="54"/>
      <c r="G579" s="54"/>
    </row>
    <row r="580" spans="6:7" x14ac:dyDescent="0.25">
      <c r="F580" s="54"/>
      <c r="G580" s="54"/>
    </row>
    <row r="581" spans="6:7" x14ac:dyDescent="0.25">
      <c r="F581" s="54"/>
      <c r="G581" s="54"/>
    </row>
    <row r="582" spans="6:7" x14ac:dyDescent="0.25">
      <c r="F582" s="54"/>
      <c r="G582" s="54"/>
    </row>
    <row r="583" spans="6:7" x14ac:dyDescent="0.25">
      <c r="F583" s="54"/>
      <c r="G583" s="54"/>
    </row>
    <row r="584" spans="6:7" x14ac:dyDescent="0.25">
      <c r="F584" s="54"/>
      <c r="G584" s="54"/>
    </row>
    <row r="585" spans="6:7" x14ac:dyDescent="0.25">
      <c r="F585" s="54"/>
      <c r="G585" s="54"/>
    </row>
    <row r="586" spans="6:7" x14ac:dyDescent="0.25">
      <c r="F586" s="54"/>
      <c r="G586" s="54"/>
    </row>
    <row r="587" spans="6:7" x14ac:dyDescent="0.25">
      <c r="F587" s="54"/>
      <c r="G587" s="54"/>
    </row>
    <row r="588" spans="6:7" x14ac:dyDescent="0.25">
      <c r="F588" s="54"/>
      <c r="G588" s="54"/>
    </row>
    <row r="589" spans="6:7" x14ac:dyDescent="0.25">
      <c r="F589" s="54"/>
      <c r="G589" s="54"/>
    </row>
    <row r="590" spans="6:7" x14ac:dyDescent="0.25">
      <c r="F590" s="54"/>
      <c r="G590" s="54"/>
    </row>
    <row r="591" spans="6:7" x14ac:dyDescent="0.25">
      <c r="F591" s="54"/>
      <c r="G591" s="54"/>
    </row>
    <row r="592" spans="6:7" x14ac:dyDescent="0.25">
      <c r="F592" s="54"/>
      <c r="G592" s="54"/>
    </row>
    <row r="593" spans="6:7" x14ac:dyDescent="0.25">
      <c r="F593" s="54"/>
      <c r="G593" s="54"/>
    </row>
    <row r="594" spans="6:7" x14ac:dyDescent="0.25">
      <c r="F594" s="54"/>
      <c r="G594" s="54"/>
    </row>
    <row r="595" spans="6:7" x14ac:dyDescent="0.25">
      <c r="F595" s="54"/>
      <c r="G595" s="54"/>
    </row>
    <row r="596" spans="6:7" x14ac:dyDescent="0.25">
      <c r="F596" s="54"/>
      <c r="G596" s="54"/>
    </row>
    <row r="597" spans="6:7" x14ac:dyDescent="0.25">
      <c r="F597" s="54"/>
      <c r="G597" s="54"/>
    </row>
    <row r="598" spans="6:7" x14ac:dyDescent="0.25">
      <c r="F598" s="54"/>
      <c r="G598" s="54"/>
    </row>
    <row r="599" spans="6:7" x14ac:dyDescent="0.25">
      <c r="F599" s="54"/>
      <c r="G599" s="54"/>
    </row>
    <row r="600" spans="6:7" x14ac:dyDescent="0.25">
      <c r="F600" s="54"/>
      <c r="G600" s="54"/>
    </row>
    <row r="601" spans="6:7" x14ac:dyDescent="0.25">
      <c r="F601" s="54"/>
      <c r="G601" s="54"/>
    </row>
  </sheetData>
  <sheetProtection selectLockedCells="1"/>
  <mergeCells count="1">
    <mergeCell ref="B1:G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K26"/>
  <sheetViews>
    <sheetView showGridLines="0" showRowColHeaders="0" zoomScaleNormal="100" workbookViewId="0">
      <selection activeCell="C6" sqref="C6"/>
    </sheetView>
  </sheetViews>
  <sheetFormatPr defaultRowHeight="13.5" x14ac:dyDescent="0.25"/>
  <cols>
    <col min="1" max="1" width="9.140625" style="2"/>
    <col min="2" max="2" width="20.42578125" style="2" customWidth="1"/>
    <col min="3" max="3" width="19" style="2" customWidth="1"/>
    <col min="4" max="4" width="18.7109375" style="2" customWidth="1"/>
    <col min="5" max="5" width="20.140625" style="2" customWidth="1"/>
    <col min="6" max="6" width="18.85546875" style="2" customWidth="1"/>
    <col min="7" max="7" width="2.140625" style="2" customWidth="1"/>
    <col min="8" max="8" width="17.28515625" style="2" customWidth="1"/>
    <col min="9" max="9" width="10.5703125" style="2" customWidth="1"/>
    <col min="10" max="10" width="10.28515625" style="2" customWidth="1"/>
    <col min="11" max="16384" width="9.140625" style="2"/>
  </cols>
  <sheetData>
    <row r="1" spans="2:11" ht="13.5" customHeight="1" x14ac:dyDescent="0.25">
      <c r="B1" s="124" t="s">
        <v>48</v>
      </c>
      <c r="C1" s="124"/>
      <c r="D1" s="124"/>
      <c r="E1" s="124"/>
      <c r="F1" s="124"/>
      <c r="G1" s="124"/>
      <c r="H1" s="124"/>
      <c r="I1" s="1"/>
      <c r="K1" s="1"/>
    </row>
    <row r="2" spans="2:11" ht="13.5" customHeight="1" x14ac:dyDescent="0.25">
      <c r="B2" s="124"/>
      <c r="C2" s="124"/>
      <c r="D2" s="124"/>
      <c r="E2" s="124"/>
      <c r="F2" s="124"/>
      <c r="G2" s="124"/>
      <c r="H2" s="124"/>
      <c r="I2" s="1"/>
      <c r="J2" s="1"/>
    </row>
    <row r="3" spans="2:11" ht="13.5" customHeight="1" x14ac:dyDescent="0.25">
      <c r="B3" s="56"/>
      <c r="C3" s="56"/>
      <c r="D3" s="56"/>
      <c r="E3" s="56"/>
      <c r="F3" s="56"/>
      <c r="G3" s="56"/>
      <c r="H3" s="56"/>
    </row>
    <row r="4" spans="2:11" ht="15.75" thickBot="1" x14ac:dyDescent="0.3">
      <c r="B4" s="19"/>
      <c r="C4" s="19"/>
      <c r="D4" s="19"/>
      <c r="E4" s="19"/>
      <c r="F4" s="19"/>
      <c r="G4" s="19"/>
      <c r="H4" s="19"/>
    </row>
    <row r="5" spans="2:11" ht="15.75" thickTop="1" x14ac:dyDescent="0.25">
      <c r="B5" s="119" t="s">
        <v>17</v>
      </c>
      <c r="C5" s="120"/>
      <c r="D5" s="19"/>
      <c r="E5" s="119" t="s">
        <v>54</v>
      </c>
      <c r="F5" s="120"/>
      <c r="G5" s="19"/>
      <c r="H5" s="19"/>
    </row>
    <row r="6" spans="2:11" ht="15" x14ac:dyDescent="0.25">
      <c r="B6" s="20" t="s">
        <v>4</v>
      </c>
      <c r="C6" s="41">
        <v>10</v>
      </c>
      <c r="D6" s="19"/>
      <c r="E6" s="21" t="s">
        <v>0</v>
      </c>
      <c r="F6" s="37">
        <v>14</v>
      </c>
      <c r="G6" s="19"/>
      <c r="H6" s="3"/>
    </row>
    <row r="7" spans="2:11" ht="15" x14ac:dyDescent="0.25">
      <c r="B7" s="20" t="s">
        <v>5</v>
      </c>
      <c r="C7" s="37">
        <f>IF(C6=0,"",C6*43560)</f>
        <v>435600</v>
      </c>
      <c r="D7" s="19"/>
      <c r="E7" s="21" t="s">
        <v>1</v>
      </c>
      <c r="F7" s="37">
        <f>IF(C9="","",FLOOR(C9/F6,1)-1)</f>
        <v>30</v>
      </c>
      <c r="G7" s="19"/>
      <c r="H7" s="19"/>
    </row>
    <row r="8" spans="2:11" ht="15" x14ac:dyDescent="0.25">
      <c r="B8" s="20" t="s">
        <v>16</v>
      </c>
      <c r="C8" s="41">
        <v>1000</v>
      </c>
      <c r="D8" s="19"/>
      <c r="E8" s="21" t="s">
        <v>2</v>
      </c>
      <c r="F8" s="37">
        <f>IF(F7="","",F7-1)</f>
        <v>29</v>
      </c>
      <c r="G8" s="19"/>
      <c r="H8" s="19"/>
    </row>
    <row r="9" spans="2:11" ht="15" x14ac:dyDescent="0.25">
      <c r="B9" s="20" t="s">
        <v>3</v>
      </c>
      <c r="C9" s="37">
        <f>IF(C8=0, "", C7/C8)</f>
        <v>435.6</v>
      </c>
      <c r="D9" s="19"/>
      <c r="E9" s="21" t="s">
        <v>6</v>
      </c>
      <c r="F9" s="38">
        <v>4.5</v>
      </c>
      <c r="G9" s="19"/>
      <c r="H9" s="19"/>
    </row>
    <row r="10" spans="2:11" ht="15.75" thickBot="1" x14ac:dyDescent="0.3">
      <c r="B10" s="20" t="s">
        <v>0</v>
      </c>
      <c r="C10" s="41">
        <v>20</v>
      </c>
      <c r="D10" s="19"/>
      <c r="E10" s="22" t="s">
        <v>7</v>
      </c>
      <c r="F10" s="39">
        <f>IF(C8="","",FLOOR(C8/F9,1)*F7)</f>
        <v>6660</v>
      </c>
      <c r="G10" s="19"/>
      <c r="H10" s="19"/>
    </row>
    <row r="11" spans="2:11" ht="15.75" thickTop="1" x14ac:dyDescent="0.25">
      <c r="B11" s="20" t="s">
        <v>1</v>
      </c>
      <c r="C11" s="37">
        <f>IF(C10=0, "",FLOOR(C9/C10,1)-1)</f>
        <v>20</v>
      </c>
      <c r="D11" s="19"/>
      <c r="E11" s="19"/>
      <c r="F11" s="19"/>
      <c r="G11" s="19"/>
      <c r="H11" s="19"/>
    </row>
    <row r="12" spans="2:11" ht="15" x14ac:dyDescent="0.25">
      <c r="B12" s="20" t="s">
        <v>2</v>
      </c>
      <c r="C12" s="37">
        <f>IF(C10=0,"", C11-1)</f>
        <v>19</v>
      </c>
      <c r="D12" s="19"/>
      <c r="E12" s="19"/>
      <c r="F12" s="19"/>
      <c r="G12" s="19"/>
      <c r="H12" s="19"/>
    </row>
    <row r="13" spans="2:11" ht="15" customHeight="1" x14ac:dyDescent="0.25">
      <c r="B13" s="20" t="s">
        <v>6</v>
      </c>
      <c r="C13" s="41">
        <v>16</v>
      </c>
      <c r="D13" s="19"/>
      <c r="E13" s="19"/>
      <c r="F13" s="19"/>
      <c r="G13" s="19"/>
      <c r="H13" s="19"/>
    </row>
    <row r="14" spans="2:11" ht="15.75" thickBot="1" x14ac:dyDescent="0.3">
      <c r="B14" s="23" t="s">
        <v>7</v>
      </c>
      <c r="C14" s="39">
        <f>IF(C13=0,"",FLOOR(C8/C13, 1)*C11)</f>
        <v>1240</v>
      </c>
      <c r="D14" s="19"/>
      <c r="E14" s="19"/>
      <c r="F14" s="19"/>
      <c r="G14" s="19"/>
      <c r="H14" s="19"/>
    </row>
    <row r="15" spans="2:11" ht="15.75" thickTop="1" x14ac:dyDescent="0.25">
      <c r="B15" s="19"/>
      <c r="C15" s="19"/>
      <c r="D15" s="19"/>
      <c r="E15" s="19"/>
      <c r="F15" s="19"/>
      <c r="G15" s="19"/>
      <c r="H15" s="19"/>
    </row>
    <row r="16" spans="2:11" ht="15.75" thickBot="1" x14ac:dyDescent="0.3">
      <c r="B16" s="123" t="s">
        <v>11</v>
      </c>
      <c r="C16" s="123"/>
      <c r="D16" s="123"/>
      <c r="E16" s="123"/>
      <c r="F16" s="123"/>
      <c r="G16" s="123"/>
      <c r="H16" s="123"/>
    </row>
    <row r="17" spans="2:8" ht="15.75" thickTop="1" x14ac:dyDescent="0.25">
      <c r="B17" s="55" t="s">
        <v>13</v>
      </c>
      <c r="C17" s="55" t="s">
        <v>51</v>
      </c>
      <c r="D17" s="24" t="s">
        <v>52</v>
      </c>
      <c r="E17" s="24" t="s">
        <v>53</v>
      </c>
      <c r="F17" s="55" t="s">
        <v>19</v>
      </c>
      <c r="G17" s="25"/>
      <c r="H17" s="26" t="s">
        <v>15</v>
      </c>
    </row>
    <row r="18" spans="2:8" ht="15" customHeight="1" x14ac:dyDescent="0.25">
      <c r="B18" s="25" t="s">
        <v>8</v>
      </c>
      <c r="C18" s="27">
        <f>IF(C12="","",C12+2)</f>
        <v>21</v>
      </c>
      <c r="D18" s="28">
        <f>IF(C12="","",C18*C8)</f>
        <v>21000</v>
      </c>
      <c r="E18" s="28">
        <f>IF(C10="","",(3.14159*C10/2)*C11)</f>
        <v>628.31799999999998</v>
      </c>
      <c r="F18" s="27">
        <f>IF(D18="","",SUM(D18+E18))</f>
        <v>21628.317999999999</v>
      </c>
      <c r="G18" s="33" t="s">
        <v>14</v>
      </c>
      <c r="H18" s="34">
        <f>IF(F18="","",F18/5280)</f>
        <v>4.096272348484848</v>
      </c>
    </row>
    <row r="19" spans="2:8" ht="15" x14ac:dyDescent="0.25">
      <c r="B19" s="25" t="s">
        <v>9</v>
      </c>
      <c r="C19" s="27">
        <f>IF(C12="","",(C12*2)+2)</f>
        <v>40</v>
      </c>
      <c r="D19" s="28">
        <f>IF(C12="","",C19*C8)</f>
        <v>40000</v>
      </c>
      <c r="E19" s="28">
        <f>IF(C10="","",(3.14159*C10/2)*C11*2)</f>
        <v>1256.636</v>
      </c>
      <c r="F19" s="27">
        <f>IF(D19="","",(D19+E19))</f>
        <v>41256.635999999999</v>
      </c>
      <c r="G19" s="33" t="s">
        <v>14</v>
      </c>
      <c r="H19" s="34">
        <f>IF(F19="","",F19/5280)</f>
        <v>7.813756818181818</v>
      </c>
    </row>
    <row r="20" spans="2:8" ht="15.75" thickBot="1" x14ac:dyDescent="0.3">
      <c r="B20" s="25" t="s">
        <v>10</v>
      </c>
      <c r="C20" s="27">
        <f>IF(C12="","",C12+2)</f>
        <v>21</v>
      </c>
      <c r="D20" s="28">
        <f>IF(C12="","",C20*C8)</f>
        <v>21000</v>
      </c>
      <c r="E20" s="28">
        <f>IF(C10="","",(3.14159*C10/2)*C11)</f>
        <v>628.31799999999998</v>
      </c>
      <c r="F20" s="27">
        <f>IF(D20="","",(D20+E20))</f>
        <v>21628.317999999999</v>
      </c>
      <c r="G20" s="33" t="s">
        <v>14</v>
      </c>
      <c r="H20" s="35">
        <f>IF(F20="","",F20/5280)</f>
        <v>4.096272348484848</v>
      </c>
    </row>
    <row r="21" spans="2:8" ht="16.5" thickTop="1" thickBot="1" x14ac:dyDescent="0.3">
      <c r="B21" s="123" t="s">
        <v>12</v>
      </c>
      <c r="C21" s="123"/>
      <c r="D21" s="123"/>
      <c r="E21" s="123"/>
      <c r="F21" s="123"/>
      <c r="G21" s="123"/>
      <c r="H21" s="123"/>
    </row>
    <row r="22" spans="2:8" ht="15.75" thickTop="1" x14ac:dyDescent="0.25">
      <c r="B22" s="55" t="s">
        <v>13</v>
      </c>
      <c r="C22" s="55" t="s">
        <v>51</v>
      </c>
      <c r="D22" s="55" t="s">
        <v>52</v>
      </c>
      <c r="E22" s="55" t="s">
        <v>53</v>
      </c>
      <c r="F22" s="55" t="s">
        <v>19</v>
      </c>
      <c r="G22" s="55"/>
      <c r="H22" s="31" t="s">
        <v>15</v>
      </c>
    </row>
    <row r="23" spans="2:8" ht="15" x14ac:dyDescent="0.25">
      <c r="B23" s="25" t="s">
        <v>8</v>
      </c>
      <c r="C23" s="27">
        <f>IF(F8="","",F8+2)</f>
        <v>31</v>
      </c>
      <c r="D23" s="27">
        <f>IF(C23="","",C23*C8)</f>
        <v>31000</v>
      </c>
      <c r="E23" s="27">
        <f>IF(D23="","",(3.14159*F6/2)*F7)</f>
        <v>659.73389999999995</v>
      </c>
      <c r="F23" s="27">
        <f>IF(D23="","",E23+D23)</f>
        <v>31659.733899999999</v>
      </c>
      <c r="G23" s="32" t="s">
        <v>14</v>
      </c>
      <c r="H23" s="29">
        <f>IF(F23="","",F23/5280)</f>
        <v>5.9961617234848488</v>
      </c>
    </row>
    <row r="24" spans="2:8" ht="15" x14ac:dyDescent="0.25">
      <c r="B24" s="25" t="s">
        <v>9</v>
      </c>
      <c r="C24" s="27">
        <f>IF(F8="","",F8+2)</f>
        <v>31</v>
      </c>
      <c r="D24" s="27">
        <f>IF(C24="","",C24*C8)</f>
        <v>31000</v>
      </c>
      <c r="E24" s="27">
        <f>IF(D24="","",(3.14159*F6/2)*F7)</f>
        <v>659.73389999999995</v>
      </c>
      <c r="F24" s="27">
        <f>IF(D24="","",E24+D24)</f>
        <v>31659.733899999999</v>
      </c>
      <c r="G24" s="32" t="s">
        <v>14</v>
      </c>
      <c r="H24" s="29">
        <f>IF(F24="","",F24/5280)</f>
        <v>5.9961617234848488</v>
      </c>
    </row>
    <row r="25" spans="2:8" ht="15.75" thickBot="1" x14ac:dyDescent="0.3">
      <c r="B25" s="25" t="s">
        <v>10</v>
      </c>
      <c r="C25" s="27">
        <f>IF(F8="","",F8+2)</f>
        <v>31</v>
      </c>
      <c r="D25" s="27">
        <f>IF(C25="","",C25*C8)</f>
        <v>31000</v>
      </c>
      <c r="E25" s="27">
        <f>IF(D25="","",(3.14159*F6/2)*F7)</f>
        <v>659.73389999999995</v>
      </c>
      <c r="F25" s="27">
        <f>IF(D25="","",E25+D25)</f>
        <v>31659.733899999999</v>
      </c>
      <c r="G25" s="32" t="s">
        <v>14</v>
      </c>
      <c r="H25" s="30">
        <f>IF(F25="","",F25/5280)</f>
        <v>5.9961617234848488</v>
      </c>
    </row>
    <row r="26" spans="2:8" ht="14.25" thickTop="1" x14ac:dyDescent="0.25"/>
  </sheetData>
  <sheetProtection sheet="1" objects="1" scenarios="1" selectLockedCells="1"/>
  <mergeCells count="5">
    <mergeCell ref="B21:H21"/>
    <mergeCell ref="B5:C5"/>
    <mergeCell ref="E5:F5"/>
    <mergeCell ref="B16:H16"/>
    <mergeCell ref="B1:H2"/>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E37"/>
  <sheetViews>
    <sheetView showGridLines="0" showRowColHeaders="0" zoomScaleNormal="100" workbookViewId="0">
      <selection activeCell="B7" sqref="B7"/>
    </sheetView>
  </sheetViews>
  <sheetFormatPr defaultRowHeight="15" x14ac:dyDescent="0.25"/>
  <cols>
    <col min="1" max="1" width="32.5703125" bestFit="1" customWidth="1"/>
    <col min="2" max="2" width="24.28515625" customWidth="1"/>
    <col min="3" max="3" width="24.140625" bestFit="1" customWidth="1"/>
    <col min="4" max="4" width="22.28515625" customWidth="1"/>
    <col min="5" max="5" width="22.28515625" bestFit="1" customWidth="1"/>
    <col min="6" max="6" width="16" customWidth="1"/>
  </cols>
  <sheetData>
    <row r="1" spans="1:5" x14ac:dyDescent="0.25">
      <c r="A1" s="125" t="s">
        <v>64</v>
      </c>
      <c r="B1" s="125"/>
      <c r="C1" s="125"/>
      <c r="D1" s="125"/>
      <c r="E1" s="125"/>
    </row>
    <row r="2" spans="1:5" ht="48.75" customHeight="1" x14ac:dyDescent="0.25">
      <c r="A2" s="125"/>
      <c r="B2" s="125"/>
      <c r="C2" s="125"/>
      <c r="D2" s="125"/>
      <c r="E2" s="125"/>
    </row>
    <row r="4" spans="1:5" ht="15.75" thickBot="1" x14ac:dyDescent="0.3"/>
    <row r="5" spans="1:5" ht="15.75" thickTop="1" x14ac:dyDescent="0.25">
      <c r="B5" s="119" t="s">
        <v>11</v>
      </c>
      <c r="C5" s="120"/>
      <c r="D5" s="119" t="s">
        <v>12</v>
      </c>
      <c r="E5" s="120"/>
    </row>
    <row r="6" spans="1:5" x14ac:dyDescent="0.25">
      <c r="B6" s="6" t="s">
        <v>26</v>
      </c>
      <c r="C6" s="7" t="s">
        <v>27</v>
      </c>
      <c r="D6" s="6" t="s">
        <v>31</v>
      </c>
      <c r="E6" s="7" t="s">
        <v>32</v>
      </c>
    </row>
    <row r="7" spans="1:5" x14ac:dyDescent="0.25">
      <c r="A7" t="s">
        <v>28</v>
      </c>
      <c r="B7" s="42" t="s">
        <v>59</v>
      </c>
      <c r="C7" s="43" t="s">
        <v>25</v>
      </c>
      <c r="D7" s="42" t="s">
        <v>58</v>
      </c>
      <c r="E7" s="43" t="s">
        <v>25</v>
      </c>
    </row>
    <row r="8" spans="1:5" x14ac:dyDescent="0.25">
      <c r="A8" t="s">
        <v>29</v>
      </c>
      <c r="B8" s="44"/>
      <c r="C8" s="45"/>
      <c r="D8" s="44"/>
      <c r="E8" s="45"/>
    </row>
    <row r="9" spans="1:5" x14ac:dyDescent="0.25">
      <c r="A9" t="s">
        <v>30</v>
      </c>
      <c r="B9" s="36">
        <f>IF(B7="Other",B8*0.063,IF(B7="Select Tractor Model",B8*0.063,IF(B7="New Holland TN95 - 83 HP",5.1,IF(B7="New Holland TN85 - 72 HP",4.8,IF(B7="John Deere 5425 - 67 HP",4.5,IF(B7="Case IH JX1075 - 64 HP",3.9,IF(B7="John Deere 5325 - 57 HP",3.6,IF(B7="Kubota M5700 - 52 HP",3.4,""))))))))</f>
        <v>5.0999999999999996</v>
      </c>
      <c r="C9" s="40">
        <f>IF(C7="Other",C8*0.063,IF(C7="Select Tractor Model",C8*0.063,IF(C7="New Holland TN95 - 83 HP",5.1,IF(C7="New Holland TN85 - 72 HP",4.8,IF(C7="John Deere 5425 - 67 HP",4.5,IF(C7="Case IH JX1075 - 64 HP",3.9,IF(C7="John Deere 5325 - 57 HP",3.6,IF(C7="Kubota M5700 - 52 HP",3.4,""))))))))</f>
        <v>0</v>
      </c>
      <c r="D9" s="36">
        <f>IF(D7="Other",D8*0.063,IF(D7="Select Tractor Model",D8*0.063,IF(D7="Case IH JX1075 - 64 HP",3.9,IF(D7="John Deere 5325 - 57 HP",3.6,IF(D7="Kubota M5700 - 52 HP",3.4,"")))))</f>
        <v>3.4</v>
      </c>
      <c r="E9" s="40">
        <f>IF(E7="Other",E8*0.063,IF(E7="Select Tractor Model",E8*0.063,IF(E7="Case IH JX1075 - 64 HP",3.9,IF(E7="John Deere 5325 - 57 HP",3.6,IF(E7="Kubota M5700 - 52 HP",3.4,"")))))</f>
        <v>0</v>
      </c>
    </row>
    <row r="10" spans="1:5" x14ac:dyDescent="0.25">
      <c r="B10" s="8"/>
      <c r="C10" s="9"/>
      <c r="D10" s="8"/>
      <c r="E10" s="9"/>
    </row>
    <row r="11" spans="1:5" x14ac:dyDescent="0.25">
      <c r="B11" s="6"/>
      <c r="C11" s="9"/>
      <c r="D11" s="8"/>
      <c r="E11" s="7"/>
    </row>
    <row r="12" spans="1:5" x14ac:dyDescent="0.25">
      <c r="A12" s="3" t="s">
        <v>18</v>
      </c>
      <c r="B12" s="8"/>
      <c r="C12" s="9"/>
      <c r="D12" s="8"/>
      <c r="E12" s="9"/>
    </row>
    <row r="13" spans="1:5" x14ac:dyDescent="0.25">
      <c r="A13" t="s">
        <v>33</v>
      </c>
      <c r="B13" s="46" t="s">
        <v>26</v>
      </c>
      <c r="C13" s="9"/>
      <c r="D13" s="46" t="s">
        <v>31</v>
      </c>
      <c r="E13" s="9"/>
    </row>
    <row r="14" spans="1:5" x14ac:dyDescent="0.25">
      <c r="A14" t="s">
        <v>22</v>
      </c>
      <c r="B14" s="42" t="s">
        <v>57</v>
      </c>
      <c r="C14" s="9"/>
      <c r="D14" s="42" t="s">
        <v>56</v>
      </c>
      <c r="E14" s="9"/>
    </row>
    <row r="15" spans="1:5" x14ac:dyDescent="0.25">
      <c r="A15" t="s">
        <v>35</v>
      </c>
      <c r="B15" s="47">
        <v>4.5</v>
      </c>
      <c r="C15" s="9"/>
      <c r="D15" s="44"/>
      <c r="E15" s="9"/>
    </row>
    <row r="16" spans="1:5" x14ac:dyDescent="0.25">
      <c r="A16" s="4" t="s">
        <v>20</v>
      </c>
      <c r="B16" s="48">
        <v>3</v>
      </c>
      <c r="C16" s="9"/>
      <c r="D16" s="49">
        <v>3</v>
      </c>
      <c r="E16" s="9"/>
    </row>
    <row r="17" spans="1:5" x14ac:dyDescent="0.25">
      <c r="A17" s="4" t="s">
        <v>21</v>
      </c>
      <c r="B17" s="36">
        <f>IF(B16="","",'Sample Block Conf.'!H18/'Sample Implements'!B16)</f>
        <v>1.3654241161616161</v>
      </c>
      <c r="C17" s="9"/>
      <c r="D17" s="36">
        <f>IF(D16="","",'Sample Block Conf.'!H23/'Sample Implements'!D16)</f>
        <v>1.9987205744949497</v>
      </c>
      <c r="E17" s="9"/>
    </row>
    <row r="18" spans="1:5" x14ac:dyDescent="0.25">
      <c r="A18" s="4" t="s">
        <v>34</v>
      </c>
      <c r="B18" s="36">
        <f>IF(B14="select sprayer type","",IF(B14="Engine Driven",B17*((IF(B13="Tractor A",B9,IF(B13="Tractor B",C9,)))+B15),IF(B14="PTO Driven",B17*((IF(B13="Tractor A",B9,IF(B13="Tractor B",C9)))))))</f>
        <v>13.108071515151513</v>
      </c>
      <c r="C18" s="9"/>
      <c r="D18" s="36">
        <f>IF(D14="select sprayer type", "", IF(D14="Engine Driven",D17*((IF(D13="Tractor C",D9,IF(D13="Tractor D",E9,)))+D15),IF(D14="PTO Driven",D17*((IF(D13="Tractor C",D9,IF(D13="Tractor D",E9)))))))</f>
        <v>6.7956499532828287</v>
      </c>
      <c r="E18" s="9"/>
    </row>
    <row r="19" spans="1:5" x14ac:dyDescent="0.25">
      <c r="A19" s="4" t="s">
        <v>37</v>
      </c>
      <c r="B19" s="49">
        <v>12</v>
      </c>
      <c r="C19" s="9"/>
      <c r="D19" s="49">
        <v>12</v>
      </c>
      <c r="E19" s="9"/>
    </row>
    <row r="20" spans="1:5" x14ac:dyDescent="0.25">
      <c r="A20" s="4" t="s">
        <v>36</v>
      </c>
      <c r="B20" s="36">
        <f>IF(B19="","",B18*B19)</f>
        <v>157.29685818181815</v>
      </c>
      <c r="C20" s="9"/>
      <c r="D20" s="36">
        <f>IF(D19="","",D18*D19)</f>
        <v>81.547799439393941</v>
      </c>
      <c r="E20" s="9"/>
    </row>
    <row r="21" spans="1:5" x14ac:dyDescent="0.25">
      <c r="B21" s="8"/>
      <c r="C21" s="9"/>
      <c r="D21" s="8"/>
      <c r="E21" s="9"/>
    </row>
    <row r="22" spans="1:5" x14ac:dyDescent="0.25">
      <c r="A22" s="3" t="s">
        <v>23</v>
      </c>
      <c r="B22" s="8"/>
      <c r="C22" s="9"/>
      <c r="D22" s="8"/>
      <c r="E22" s="9"/>
    </row>
    <row r="23" spans="1:5" x14ac:dyDescent="0.25">
      <c r="A23" t="s">
        <v>33</v>
      </c>
      <c r="B23" s="46" t="s">
        <v>26</v>
      </c>
      <c r="C23" s="9"/>
      <c r="D23" s="46" t="s">
        <v>31</v>
      </c>
      <c r="E23" s="9"/>
    </row>
    <row r="24" spans="1:5" x14ac:dyDescent="0.25">
      <c r="A24" t="s">
        <v>20</v>
      </c>
      <c r="B24" s="49">
        <v>3</v>
      </c>
      <c r="C24" s="9"/>
      <c r="D24" s="49">
        <v>3</v>
      </c>
      <c r="E24" s="9"/>
    </row>
    <row r="25" spans="1:5" x14ac:dyDescent="0.25">
      <c r="A25" t="s">
        <v>21</v>
      </c>
      <c r="B25" s="36">
        <f>IF(B24="","",'Sample Block Conf.'!H19/'Sample Implements'!B24)</f>
        <v>2.6045856060606059</v>
      </c>
      <c r="C25" s="9"/>
      <c r="D25" s="36">
        <f>IF(D24="","",'Sample Block Conf.'!H24/'Sample Implements'!D24)</f>
        <v>1.9987205744949497</v>
      </c>
      <c r="E25" s="9"/>
    </row>
    <row r="26" spans="1:5" x14ac:dyDescent="0.25">
      <c r="A26" t="s">
        <v>34</v>
      </c>
      <c r="B26" s="36">
        <f>IF(B25="","",B25*(IF(B23="Tractor A",B9,IF(B23="Tractor B",C9))))</f>
        <v>13.283386590909089</v>
      </c>
      <c r="C26" s="9"/>
      <c r="D26" s="36">
        <f>IF(D25="","",D25*(IF(D23="Tractor C",D9,IF(D23="Tractor D",E9))))</f>
        <v>6.7956499532828287</v>
      </c>
      <c r="E26" s="9"/>
    </row>
    <row r="27" spans="1:5" x14ac:dyDescent="0.25">
      <c r="A27" t="s">
        <v>37</v>
      </c>
      <c r="B27" s="49">
        <v>6</v>
      </c>
      <c r="C27" s="9"/>
      <c r="D27" s="49">
        <v>6</v>
      </c>
      <c r="E27" s="9"/>
    </row>
    <row r="28" spans="1:5" x14ac:dyDescent="0.25">
      <c r="A28" t="s">
        <v>36</v>
      </c>
      <c r="B28" s="36">
        <f>IF(B27="","",B26*B27)</f>
        <v>79.700319545454533</v>
      </c>
      <c r="C28" s="9"/>
      <c r="D28" s="36">
        <f>IF(D27="","",D26*D27)</f>
        <v>40.773899719696971</v>
      </c>
      <c r="E28" s="9"/>
    </row>
    <row r="29" spans="1:5" x14ac:dyDescent="0.25">
      <c r="B29" s="8"/>
      <c r="C29" s="9"/>
      <c r="D29" s="8"/>
      <c r="E29" s="9"/>
    </row>
    <row r="30" spans="1:5" x14ac:dyDescent="0.25">
      <c r="A30" s="3" t="s">
        <v>24</v>
      </c>
      <c r="B30" s="8"/>
      <c r="C30" s="9"/>
      <c r="D30" s="8"/>
      <c r="E30" s="9"/>
    </row>
    <row r="31" spans="1:5" x14ac:dyDescent="0.25">
      <c r="A31" t="s">
        <v>33</v>
      </c>
      <c r="B31" s="46" t="s">
        <v>26</v>
      </c>
      <c r="C31" s="9"/>
      <c r="D31" s="46" t="s">
        <v>31</v>
      </c>
      <c r="E31" s="9"/>
    </row>
    <row r="32" spans="1:5" x14ac:dyDescent="0.25">
      <c r="A32" t="s">
        <v>20</v>
      </c>
      <c r="B32" s="46">
        <v>3</v>
      </c>
      <c r="C32" s="9"/>
      <c r="D32" s="46">
        <v>3</v>
      </c>
      <c r="E32" s="9"/>
    </row>
    <row r="33" spans="1:5" x14ac:dyDescent="0.25">
      <c r="A33" t="s">
        <v>21</v>
      </c>
      <c r="B33" s="17">
        <f>IF(B32="","",'Sample Block Conf.'!H20/'Sample Implements'!B32)</f>
        <v>1.3654241161616161</v>
      </c>
      <c r="C33" s="9"/>
      <c r="D33" s="17">
        <f>IF(D32="","",'Sample Block Conf.'!H25/'Sample Implements'!D32)</f>
        <v>1.9987205744949497</v>
      </c>
      <c r="E33" s="9"/>
    </row>
    <row r="34" spans="1:5" x14ac:dyDescent="0.25">
      <c r="A34" t="s">
        <v>34</v>
      </c>
      <c r="B34" s="17">
        <f>IF(B32="","",B33*(IF(B31="Tractor A",B9,IF(B31="Tractor B",C9))))</f>
        <v>6.9636629924242417</v>
      </c>
      <c r="C34" s="9"/>
      <c r="D34" s="17">
        <f>IF(D32="","",D33*(IF(D31="Tractor C",D9,IF(D31="Tractor D",E9))))</f>
        <v>6.7956499532828287</v>
      </c>
      <c r="E34" s="9"/>
    </row>
    <row r="35" spans="1:5" x14ac:dyDescent="0.25">
      <c r="A35" t="s">
        <v>37</v>
      </c>
      <c r="B35" s="46">
        <v>1</v>
      </c>
      <c r="C35" s="9"/>
      <c r="D35" s="46">
        <v>1</v>
      </c>
      <c r="E35" s="9"/>
    </row>
    <row r="36" spans="1:5" ht="15.75" thickBot="1" x14ac:dyDescent="0.3">
      <c r="A36" t="s">
        <v>36</v>
      </c>
      <c r="B36" s="18">
        <f>IF(B35="","",B34*B35)</f>
        <v>6.9636629924242417</v>
      </c>
      <c r="C36" s="10"/>
      <c r="D36" s="18">
        <f>IF(D35="","",D34*D35)</f>
        <v>6.7956499532828287</v>
      </c>
      <c r="E36" s="10"/>
    </row>
    <row r="37" spans="1:5" ht="15.75" thickTop="1" x14ac:dyDescent="0.25"/>
  </sheetData>
  <sheetProtection sheet="1" objects="1" scenarios="1" selectLockedCells="1"/>
  <mergeCells count="3">
    <mergeCell ref="A1:E2"/>
    <mergeCell ref="B5:C5"/>
    <mergeCell ref="D5:E5"/>
  </mergeCells>
  <dataValidations count="5">
    <dataValidation type="list" allowBlank="1" showInputMessage="1" showErrorMessage="1" sqref="D13 D23 D31">
      <formula1>"Select Tractor, Tractor C, Tractor D"</formula1>
    </dataValidation>
    <dataValidation type="list" allowBlank="1" showInputMessage="1" showErrorMessage="1" sqref="D7:E7">
      <formula1>"Select Tractor Model, Case IH JX1075 - 64 HP, John Deere 5325 - 57 HP, Kubota M5700 - 52 HP, Other"</formula1>
    </dataValidation>
    <dataValidation type="list" allowBlank="1" showInputMessage="1" showErrorMessage="1" sqref="B7:C7">
      <formula1>"Select Tractor Model, New Holland TN95 - 83 HP, New Holland TN85 - 72 HP, John Deere 5425 - 67 HP, Case IH JX1075 - 64 HP, John Deere 5325 - 57 HP, Kubota M5700 - 52 HP, Other"</formula1>
    </dataValidation>
    <dataValidation type="list" allowBlank="1" showInputMessage="1" showErrorMessage="1" sqref="B13 B23 B31">
      <formula1>"Select Tractor, Tractor A, Tractor B"</formula1>
    </dataValidation>
    <dataValidation type="list" allowBlank="1" showInputMessage="1" showErrorMessage="1" sqref="B14 D14">
      <formula1>"Select Sprayer Type, PTO Driven, Engine Driven"</formula1>
    </dataValidation>
  </dataValidations>
  <pageMargins left="0.7" right="0.7" top="0.75" bottom="0.75" header="0.3" footer="0.3"/>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J601"/>
  <sheetViews>
    <sheetView showGridLines="0" showRowColHeaders="0" workbookViewId="0">
      <selection activeCell="C7" sqref="C7"/>
    </sheetView>
  </sheetViews>
  <sheetFormatPr defaultRowHeight="15" x14ac:dyDescent="0.25"/>
  <cols>
    <col min="2" max="2" width="24.5703125" bestFit="1" customWidth="1"/>
    <col min="3" max="3" width="12.42578125" customWidth="1"/>
    <col min="4" max="5" width="6.140625" customWidth="1"/>
    <col min="6" max="6" width="18.5703125" bestFit="1" customWidth="1"/>
    <col min="7" max="7" width="18.140625" bestFit="1" customWidth="1"/>
  </cols>
  <sheetData>
    <row r="1" spans="2:10" ht="15" customHeight="1" x14ac:dyDescent="0.25">
      <c r="B1" s="125" t="s">
        <v>65</v>
      </c>
      <c r="C1" s="124"/>
      <c r="D1" s="124"/>
      <c r="E1" s="124"/>
      <c r="F1" s="124"/>
      <c r="G1" s="124"/>
      <c r="H1" s="11"/>
      <c r="I1" s="11"/>
      <c r="J1" s="11"/>
    </row>
    <row r="2" spans="2:10" x14ac:dyDescent="0.25">
      <c r="B2" s="124"/>
      <c r="C2" s="124"/>
      <c r="D2" s="124"/>
      <c r="E2" s="124"/>
      <c r="F2" s="124"/>
      <c r="G2" s="124"/>
      <c r="H2" s="11"/>
      <c r="I2" s="11"/>
      <c r="J2" s="11"/>
    </row>
    <row r="3" spans="2:10" x14ac:dyDescent="0.25">
      <c r="B3" s="124"/>
      <c r="C3" s="124"/>
      <c r="D3" s="124"/>
      <c r="E3" s="124"/>
      <c r="F3" s="124"/>
      <c r="G3" s="124"/>
      <c r="H3" s="11"/>
      <c r="I3" s="11"/>
      <c r="J3" s="11"/>
    </row>
    <row r="4" spans="2:10" x14ac:dyDescent="0.25">
      <c r="B4" s="124"/>
      <c r="C4" s="124"/>
      <c r="D4" s="124"/>
      <c r="E4" s="124"/>
      <c r="F4" s="124"/>
      <c r="G4" s="124"/>
      <c r="H4" s="11"/>
      <c r="I4" s="11"/>
      <c r="J4" s="11"/>
    </row>
    <row r="5" spans="2:10" ht="32.25" customHeight="1" x14ac:dyDescent="0.25">
      <c r="B5" s="124"/>
      <c r="C5" s="124"/>
      <c r="D5" s="124"/>
      <c r="E5" s="124"/>
      <c r="F5" s="124"/>
      <c r="G5" s="124"/>
      <c r="H5" s="11"/>
      <c r="I5" s="11"/>
      <c r="J5" s="11"/>
    </row>
    <row r="6" spans="2:10" ht="15.75" thickBot="1" x14ac:dyDescent="0.3">
      <c r="B6" s="57"/>
      <c r="C6" s="57"/>
      <c r="D6" s="57"/>
      <c r="E6" s="57"/>
      <c r="F6" s="57"/>
      <c r="G6" s="57"/>
      <c r="H6" s="11"/>
      <c r="I6" s="11"/>
      <c r="J6" s="11"/>
    </row>
    <row r="7" spans="2:10" ht="15.75" thickTop="1" x14ac:dyDescent="0.25">
      <c r="B7" s="3" t="s">
        <v>39</v>
      </c>
      <c r="C7" s="50">
        <v>4.25</v>
      </c>
      <c r="E7" s="12" t="s">
        <v>38</v>
      </c>
      <c r="F7" s="13" t="s">
        <v>42</v>
      </c>
      <c r="G7" s="14" t="s">
        <v>43</v>
      </c>
    </row>
    <row r="8" spans="2:10" x14ac:dyDescent="0.25">
      <c r="E8" s="8">
        <v>1</v>
      </c>
      <c r="F8" s="51">
        <v>1036.83</v>
      </c>
      <c r="G8" s="52">
        <v>548.75</v>
      </c>
    </row>
    <row r="9" spans="2:10" x14ac:dyDescent="0.25">
      <c r="B9" s="59" t="s">
        <v>46</v>
      </c>
      <c r="E9" s="8">
        <v>2</v>
      </c>
      <c r="F9" s="51">
        <v>1036.83</v>
      </c>
      <c r="G9" s="52">
        <v>548.75</v>
      </c>
    </row>
    <row r="10" spans="2:10" x14ac:dyDescent="0.25">
      <c r="B10" s="3" t="s">
        <v>40</v>
      </c>
      <c r="E10" s="8">
        <v>3</v>
      </c>
      <c r="F10" s="51">
        <v>1600.4</v>
      </c>
      <c r="G10" s="52">
        <v>815.36</v>
      </c>
    </row>
    <row r="11" spans="2:10" ht="15.75" thickBot="1" x14ac:dyDescent="0.3">
      <c r="B11" t="s">
        <v>44</v>
      </c>
      <c r="C11" s="5">
        <f>SUM('Sample Implements'!B20+'Sample Implements'!B28+'Sample Implements'!B36)</f>
        <v>243.96084071969693</v>
      </c>
      <c r="E11" s="8">
        <v>4</v>
      </c>
      <c r="F11" s="51">
        <v>404.74</v>
      </c>
      <c r="G11" s="52">
        <v>213.71</v>
      </c>
    </row>
    <row r="12" spans="2:10" ht="16.5" thickTop="1" thickBot="1" x14ac:dyDescent="0.3">
      <c r="B12" t="s">
        <v>45</v>
      </c>
      <c r="C12" s="58">
        <f>C7*C11</f>
        <v>1036.8335730587119</v>
      </c>
      <c r="E12" s="8">
        <v>5</v>
      </c>
      <c r="F12" s="51">
        <v>404.74</v>
      </c>
      <c r="G12" s="52">
        <v>213.71</v>
      </c>
    </row>
    <row r="13" spans="2:10" ht="16.5" thickTop="1" thickBot="1" x14ac:dyDescent="0.3">
      <c r="B13" t="s">
        <v>66</v>
      </c>
      <c r="C13" s="15">
        <f>C12/('Sample Block Conf.'!C6*500)</f>
        <v>0.20736671461174239</v>
      </c>
      <c r="E13" s="8">
        <v>6</v>
      </c>
      <c r="F13" s="51">
        <v>835.92</v>
      </c>
      <c r="G13" s="52">
        <v>424.75</v>
      </c>
    </row>
    <row r="14" spans="2:10" ht="15.75" thickTop="1" x14ac:dyDescent="0.25">
      <c r="B14" s="3" t="s">
        <v>41</v>
      </c>
      <c r="E14" s="8">
        <v>7</v>
      </c>
      <c r="F14" s="51">
        <v>1316.22</v>
      </c>
      <c r="G14" s="52">
        <v>685.5</v>
      </c>
    </row>
    <row r="15" spans="2:10" ht="15.75" thickBot="1" x14ac:dyDescent="0.3">
      <c r="B15" t="s">
        <v>44</v>
      </c>
      <c r="C15" s="5">
        <f>SUM('Sample Implements'!D20+'Sample Implements'!D28+'Sample Implements'!D36)</f>
        <v>129.11734911237374</v>
      </c>
      <c r="E15" s="8">
        <v>8</v>
      </c>
      <c r="F15" s="51">
        <v>1316.22</v>
      </c>
      <c r="G15" s="52">
        <v>685.5</v>
      </c>
    </row>
    <row r="16" spans="2:10" ht="16.5" thickTop="1" thickBot="1" x14ac:dyDescent="0.3">
      <c r="B16" t="s">
        <v>45</v>
      </c>
      <c r="C16" s="58">
        <f>C7*C15</f>
        <v>548.74873372758839</v>
      </c>
      <c r="E16" s="8">
        <v>9</v>
      </c>
      <c r="F16" s="51">
        <v>1017.91</v>
      </c>
      <c r="G16" s="52">
        <v>527.22</v>
      </c>
    </row>
    <row r="17" spans="2:7" ht="16.5" thickTop="1" thickBot="1" x14ac:dyDescent="0.3">
      <c r="B17" t="s">
        <v>67</v>
      </c>
      <c r="C17" s="15">
        <f>C16/('Sample Block Conf.'!C6*900)</f>
        <v>6.0972081525287596E-2</v>
      </c>
      <c r="E17" s="8">
        <v>10</v>
      </c>
      <c r="F17" s="51"/>
      <c r="G17" s="52"/>
    </row>
    <row r="18" spans="2:7" ht="15.75" thickTop="1" x14ac:dyDescent="0.25">
      <c r="E18" s="8">
        <v>11</v>
      </c>
      <c r="F18" s="51"/>
      <c r="G18" s="52"/>
    </row>
    <row r="19" spans="2:7" x14ac:dyDescent="0.25">
      <c r="B19" s="3" t="s">
        <v>47</v>
      </c>
      <c r="E19" s="8">
        <v>12</v>
      </c>
      <c r="F19" s="51"/>
      <c r="G19" s="52"/>
    </row>
    <row r="20" spans="2:7" ht="15.75" thickBot="1" x14ac:dyDescent="0.3">
      <c r="B20" s="3" t="s">
        <v>40</v>
      </c>
      <c r="E20" s="8">
        <v>13</v>
      </c>
      <c r="F20" s="51"/>
      <c r="G20" s="52"/>
    </row>
    <row r="21" spans="2:7" ht="16.5" thickTop="1" thickBot="1" x14ac:dyDescent="0.3">
      <c r="B21" t="s">
        <v>45</v>
      </c>
      <c r="C21" s="16">
        <f>SUM(F:F)</f>
        <v>8969.8100000000013</v>
      </c>
      <c r="E21" s="8">
        <v>14</v>
      </c>
      <c r="F21" s="51"/>
      <c r="G21" s="52"/>
    </row>
    <row r="22" spans="2:7" ht="16.5" thickTop="1" thickBot="1" x14ac:dyDescent="0.3">
      <c r="B22" s="3" t="s">
        <v>41</v>
      </c>
      <c r="E22" s="8">
        <v>15</v>
      </c>
      <c r="F22" s="51"/>
      <c r="G22" s="52"/>
    </row>
    <row r="23" spans="2:7" ht="16.5" thickTop="1" thickBot="1" x14ac:dyDescent="0.3">
      <c r="B23" t="s">
        <v>45</v>
      </c>
      <c r="C23" s="15">
        <f>SUM(G:G)</f>
        <v>4663.2500000000009</v>
      </c>
      <c r="E23" s="8">
        <v>16</v>
      </c>
      <c r="F23" s="51"/>
      <c r="G23" s="52"/>
    </row>
    <row r="24" spans="2:7" ht="15.75" thickTop="1" x14ac:dyDescent="0.25">
      <c r="E24" s="8">
        <v>17</v>
      </c>
      <c r="F24" s="51"/>
      <c r="G24" s="52"/>
    </row>
    <row r="25" spans="2:7" x14ac:dyDescent="0.25">
      <c r="E25" s="8">
        <v>18</v>
      </c>
      <c r="F25" s="51"/>
      <c r="G25" s="52"/>
    </row>
    <row r="26" spans="2:7" x14ac:dyDescent="0.25">
      <c r="E26" s="8">
        <v>19</v>
      </c>
      <c r="F26" s="51"/>
      <c r="G26" s="52"/>
    </row>
    <row r="27" spans="2:7" x14ac:dyDescent="0.25">
      <c r="E27" s="8">
        <v>20</v>
      </c>
      <c r="F27" s="51"/>
      <c r="G27" s="52"/>
    </row>
    <row r="28" spans="2:7" x14ac:dyDescent="0.25">
      <c r="F28" s="53"/>
      <c r="G28" s="53"/>
    </row>
    <row r="29" spans="2:7" x14ac:dyDescent="0.25">
      <c r="F29" s="53"/>
      <c r="G29" s="53"/>
    </row>
    <row r="30" spans="2:7" x14ac:dyDescent="0.25">
      <c r="F30" s="53"/>
      <c r="G30" s="53"/>
    </row>
    <row r="31" spans="2:7" x14ac:dyDescent="0.25">
      <c r="F31" s="53"/>
      <c r="G31" s="53"/>
    </row>
    <row r="32" spans="2:7" x14ac:dyDescent="0.25">
      <c r="F32" s="53"/>
      <c r="G32" s="53"/>
    </row>
    <row r="33" spans="6:7" x14ac:dyDescent="0.25">
      <c r="F33" s="53"/>
      <c r="G33" s="53"/>
    </row>
    <row r="34" spans="6:7" x14ac:dyDescent="0.25">
      <c r="F34" s="53"/>
      <c r="G34" s="53"/>
    </row>
    <row r="35" spans="6:7" x14ac:dyDescent="0.25">
      <c r="F35" s="53"/>
      <c r="G35" s="53"/>
    </row>
    <row r="36" spans="6:7" x14ac:dyDescent="0.25">
      <c r="F36" s="53"/>
      <c r="G36" s="53"/>
    </row>
    <row r="37" spans="6:7" x14ac:dyDescent="0.25">
      <c r="F37" s="53"/>
      <c r="G37" s="53"/>
    </row>
    <row r="38" spans="6:7" x14ac:dyDescent="0.25">
      <c r="F38" s="53"/>
      <c r="G38" s="53"/>
    </row>
    <row r="39" spans="6:7" x14ac:dyDescent="0.25">
      <c r="F39" s="53"/>
      <c r="G39" s="53"/>
    </row>
    <row r="40" spans="6:7" x14ac:dyDescent="0.25">
      <c r="F40" s="53"/>
      <c r="G40" s="53"/>
    </row>
    <row r="41" spans="6:7" x14ac:dyDescent="0.25">
      <c r="F41" s="53"/>
      <c r="G41" s="53"/>
    </row>
    <row r="42" spans="6:7" x14ac:dyDescent="0.25">
      <c r="F42" s="53"/>
      <c r="G42" s="53"/>
    </row>
    <row r="43" spans="6:7" x14ac:dyDescent="0.25">
      <c r="F43" s="53"/>
      <c r="G43" s="53"/>
    </row>
    <row r="44" spans="6:7" x14ac:dyDescent="0.25">
      <c r="F44" s="53"/>
      <c r="G44" s="53"/>
    </row>
    <row r="45" spans="6:7" x14ac:dyDescent="0.25">
      <c r="F45" s="53"/>
      <c r="G45" s="53"/>
    </row>
    <row r="46" spans="6:7" x14ac:dyDescent="0.25">
      <c r="F46" s="53"/>
      <c r="G46" s="53"/>
    </row>
    <row r="47" spans="6:7" x14ac:dyDescent="0.25">
      <c r="F47" s="53"/>
      <c r="G47" s="53"/>
    </row>
    <row r="48" spans="6:7" x14ac:dyDescent="0.25">
      <c r="F48" s="53"/>
      <c r="G48" s="53"/>
    </row>
    <row r="49" spans="6:7" x14ac:dyDescent="0.25">
      <c r="F49" s="53"/>
      <c r="G49" s="53"/>
    </row>
    <row r="50" spans="6:7" x14ac:dyDescent="0.25">
      <c r="F50" s="53"/>
      <c r="G50" s="53"/>
    </row>
    <row r="51" spans="6:7" x14ac:dyDescent="0.25">
      <c r="F51" s="53"/>
      <c r="G51" s="53"/>
    </row>
    <row r="52" spans="6:7" x14ac:dyDescent="0.25">
      <c r="F52" s="53"/>
      <c r="G52" s="53"/>
    </row>
    <row r="53" spans="6:7" x14ac:dyDescent="0.25">
      <c r="F53" s="53"/>
      <c r="G53" s="53"/>
    </row>
    <row r="54" spans="6:7" x14ac:dyDescent="0.25">
      <c r="F54" s="53"/>
      <c r="G54" s="53"/>
    </row>
    <row r="55" spans="6:7" x14ac:dyDescent="0.25">
      <c r="F55" s="53"/>
      <c r="G55" s="53"/>
    </row>
    <row r="56" spans="6:7" x14ac:dyDescent="0.25">
      <c r="F56" s="53"/>
      <c r="G56" s="53"/>
    </row>
    <row r="57" spans="6:7" x14ac:dyDescent="0.25">
      <c r="F57" s="53"/>
      <c r="G57" s="53"/>
    </row>
    <row r="58" spans="6:7" x14ac:dyDescent="0.25">
      <c r="F58" s="53"/>
      <c r="G58" s="53"/>
    </row>
    <row r="59" spans="6:7" x14ac:dyDescent="0.25">
      <c r="F59" s="53"/>
      <c r="G59" s="53"/>
    </row>
    <row r="60" spans="6:7" x14ac:dyDescent="0.25">
      <c r="F60" s="53"/>
      <c r="G60" s="53"/>
    </row>
    <row r="61" spans="6:7" x14ac:dyDescent="0.25">
      <c r="F61" s="53"/>
      <c r="G61" s="53"/>
    </row>
    <row r="62" spans="6:7" x14ac:dyDescent="0.25">
      <c r="F62" s="53"/>
      <c r="G62" s="53"/>
    </row>
    <row r="63" spans="6:7" x14ac:dyDescent="0.25">
      <c r="F63" s="53"/>
      <c r="G63" s="53"/>
    </row>
    <row r="64" spans="6:7" x14ac:dyDescent="0.25">
      <c r="F64" s="53"/>
      <c r="G64" s="53"/>
    </row>
    <row r="65" spans="6:7" x14ac:dyDescent="0.25">
      <c r="F65" s="53"/>
      <c r="G65" s="53"/>
    </row>
    <row r="66" spans="6:7" x14ac:dyDescent="0.25">
      <c r="F66" s="53"/>
      <c r="G66" s="53"/>
    </row>
    <row r="67" spans="6:7" x14ac:dyDescent="0.25">
      <c r="F67" s="53"/>
      <c r="G67" s="53"/>
    </row>
    <row r="68" spans="6:7" x14ac:dyDescent="0.25">
      <c r="F68" s="53"/>
      <c r="G68" s="53"/>
    </row>
    <row r="69" spans="6:7" x14ac:dyDescent="0.25">
      <c r="F69" s="53"/>
      <c r="G69" s="53"/>
    </row>
    <row r="70" spans="6:7" x14ac:dyDescent="0.25">
      <c r="F70" s="53"/>
      <c r="G70" s="53"/>
    </row>
    <row r="71" spans="6:7" x14ac:dyDescent="0.25">
      <c r="F71" s="53"/>
      <c r="G71" s="53"/>
    </row>
    <row r="72" spans="6:7" x14ac:dyDescent="0.25">
      <c r="F72" s="53"/>
      <c r="G72" s="53"/>
    </row>
    <row r="73" spans="6:7" x14ac:dyDescent="0.25">
      <c r="F73" s="53"/>
      <c r="G73" s="53"/>
    </row>
    <row r="74" spans="6:7" x14ac:dyDescent="0.25">
      <c r="F74" s="53"/>
      <c r="G74" s="53"/>
    </row>
    <row r="75" spans="6:7" x14ac:dyDescent="0.25">
      <c r="F75" s="53"/>
      <c r="G75" s="53"/>
    </row>
    <row r="76" spans="6:7" x14ac:dyDescent="0.25">
      <c r="F76" s="53"/>
      <c r="G76" s="53"/>
    </row>
    <row r="77" spans="6:7" x14ac:dyDescent="0.25">
      <c r="F77" s="53"/>
      <c r="G77" s="53"/>
    </row>
    <row r="78" spans="6:7" x14ac:dyDescent="0.25">
      <c r="F78" s="53"/>
      <c r="G78" s="53"/>
    </row>
    <row r="79" spans="6:7" x14ac:dyDescent="0.25">
      <c r="F79" s="53"/>
      <c r="G79" s="53"/>
    </row>
    <row r="80" spans="6:7" x14ac:dyDescent="0.25">
      <c r="F80" s="53"/>
      <c r="G80" s="53"/>
    </row>
    <row r="81" spans="6:7" x14ac:dyDescent="0.25">
      <c r="F81" s="53"/>
      <c r="G81" s="53"/>
    </row>
    <row r="82" spans="6:7" x14ac:dyDescent="0.25">
      <c r="F82" s="53"/>
      <c r="G82" s="53"/>
    </row>
    <row r="83" spans="6:7" x14ac:dyDescent="0.25">
      <c r="F83" s="53"/>
      <c r="G83" s="53"/>
    </row>
    <row r="84" spans="6:7" x14ac:dyDescent="0.25">
      <c r="F84" s="53"/>
      <c r="G84" s="53"/>
    </row>
    <row r="85" spans="6:7" x14ac:dyDescent="0.25">
      <c r="F85" s="53"/>
      <c r="G85" s="53"/>
    </row>
    <row r="86" spans="6:7" x14ac:dyDescent="0.25">
      <c r="F86" s="53"/>
      <c r="G86" s="53"/>
    </row>
    <row r="87" spans="6:7" x14ac:dyDescent="0.25">
      <c r="F87" s="53"/>
      <c r="G87" s="53"/>
    </row>
    <row r="88" spans="6:7" x14ac:dyDescent="0.25">
      <c r="F88" s="53"/>
      <c r="G88" s="53"/>
    </row>
    <row r="89" spans="6:7" x14ac:dyDescent="0.25">
      <c r="F89" s="53"/>
      <c r="G89" s="53"/>
    </row>
    <row r="90" spans="6:7" x14ac:dyDescent="0.25">
      <c r="F90" s="53"/>
      <c r="G90" s="53"/>
    </row>
    <row r="91" spans="6:7" x14ac:dyDescent="0.25">
      <c r="F91" s="53"/>
      <c r="G91" s="53"/>
    </row>
    <row r="92" spans="6:7" x14ac:dyDescent="0.25">
      <c r="F92" s="53"/>
      <c r="G92" s="53"/>
    </row>
    <row r="93" spans="6:7" x14ac:dyDescent="0.25">
      <c r="F93" s="53"/>
      <c r="G93" s="53"/>
    </row>
    <row r="94" spans="6:7" x14ac:dyDescent="0.25">
      <c r="F94" s="53"/>
      <c r="G94" s="53"/>
    </row>
    <row r="95" spans="6:7" x14ac:dyDescent="0.25">
      <c r="F95" s="53"/>
      <c r="G95" s="53"/>
    </row>
    <row r="96" spans="6:7" x14ac:dyDescent="0.25">
      <c r="F96" s="53"/>
      <c r="G96" s="53"/>
    </row>
    <row r="97" spans="6:7" x14ac:dyDescent="0.25">
      <c r="F97" s="53"/>
      <c r="G97" s="53"/>
    </row>
    <row r="98" spans="6:7" x14ac:dyDescent="0.25">
      <c r="F98" s="53"/>
      <c r="G98" s="53"/>
    </row>
    <row r="99" spans="6:7" x14ac:dyDescent="0.25">
      <c r="F99" s="53"/>
      <c r="G99" s="53"/>
    </row>
    <row r="100" spans="6:7" x14ac:dyDescent="0.25">
      <c r="F100" s="53"/>
      <c r="G100" s="53"/>
    </row>
    <row r="101" spans="6:7" x14ac:dyDescent="0.25">
      <c r="F101" s="53"/>
      <c r="G101" s="53"/>
    </row>
    <row r="102" spans="6:7" x14ac:dyDescent="0.25">
      <c r="F102" s="53"/>
      <c r="G102" s="53"/>
    </row>
    <row r="103" spans="6:7" x14ac:dyDescent="0.25">
      <c r="F103" s="53"/>
      <c r="G103" s="53"/>
    </row>
    <row r="104" spans="6:7" x14ac:dyDescent="0.25">
      <c r="F104" s="53"/>
      <c r="G104" s="53"/>
    </row>
    <row r="105" spans="6:7" x14ac:dyDescent="0.25">
      <c r="F105" s="53"/>
      <c r="G105" s="53"/>
    </row>
    <row r="106" spans="6:7" x14ac:dyDescent="0.25">
      <c r="F106" s="53"/>
      <c r="G106" s="53"/>
    </row>
    <row r="107" spans="6:7" x14ac:dyDescent="0.25">
      <c r="F107" s="53"/>
      <c r="G107" s="53"/>
    </row>
    <row r="108" spans="6:7" x14ac:dyDescent="0.25">
      <c r="F108" s="53"/>
      <c r="G108" s="53"/>
    </row>
    <row r="109" spans="6:7" x14ac:dyDescent="0.25">
      <c r="F109" s="53"/>
      <c r="G109" s="53"/>
    </row>
    <row r="110" spans="6:7" x14ac:dyDescent="0.25">
      <c r="F110" s="53"/>
      <c r="G110" s="53"/>
    </row>
    <row r="111" spans="6:7" x14ac:dyDescent="0.25">
      <c r="F111" s="53"/>
      <c r="G111" s="53"/>
    </row>
    <row r="112" spans="6:7" x14ac:dyDescent="0.25">
      <c r="F112" s="53"/>
      <c r="G112" s="53"/>
    </row>
    <row r="113" spans="6:7" x14ac:dyDescent="0.25">
      <c r="F113" s="53"/>
      <c r="G113" s="53"/>
    </row>
    <row r="114" spans="6:7" x14ac:dyDescent="0.25">
      <c r="F114" s="53"/>
      <c r="G114" s="53"/>
    </row>
    <row r="115" spans="6:7" x14ac:dyDescent="0.25">
      <c r="F115" s="53"/>
      <c r="G115" s="53"/>
    </row>
    <row r="116" spans="6:7" x14ac:dyDescent="0.25">
      <c r="F116" s="53"/>
      <c r="G116" s="53"/>
    </row>
    <row r="117" spans="6:7" x14ac:dyDescent="0.25">
      <c r="F117" s="53"/>
      <c r="G117" s="53"/>
    </row>
    <row r="118" spans="6:7" x14ac:dyDescent="0.25">
      <c r="F118" s="53"/>
      <c r="G118" s="53"/>
    </row>
    <row r="119" spans="6:7" x14ac:dyDescent="0.25">
      <c r="F119" s="53"/>
      <c r="G119" s="53"/>
    </row>
    <row r="120" spans="6:7" x14ac:dyDescent="0.25">
      <c r="F120" s="53"/>
      <c r="G120" s="53"/>
    </row>
    <row r="121" spans="6:7" x14ac:dyDescent="0.25">
      <c r="F121" s="53"/>
      <c r="G121" s="53"/>
    </row>
    <row r="122" spans="6:7" x14ac:dyDescent="0.25">
      <c r="F122" s="53"/>
      <c r="G122" s="53"/>
    </row>
    <row r="123" spans="6:7" x14ac:dyDescent="0.25">
      <c r="F123" s="53"/>
      <c r="G123" s="53"/>
    </row>
    <row r="124" spans="6:7" x14ac:dyDescent="0.25">
      <c r="F124" s="53"/>
      <c r="G124" s="53"/>
    </row>
    <row r="125" spans="6:7" x14ac:dyDescent="0.25">
      <c r="F125" s="53"/>
      <c r="G125" s="53"/>
    </row>
    <row r="126" spans="6:7" x14ac:dyDescent="0.25">
      <c r="F126" s="53"/>
      <c r="G126" s="53"/>
    </row>
    <row r="127" spans="6:7" x14ac:dyDescent="0.25">
      <c r="F127" s="53"/>
      <c r="G127" s="53"/>
    </row>
    <row r="128" spans="6:7" x14ac:dyDescent="0.25">
      <c r="F128" s="53"/>
      <c r="G128" s="53"/>
    </row>
    <row r="129" spans="6:7" x14ac:dyDescent="0.25">
      <c r="F129" s="53"/>
      <c r="G129" s="53"/>
    </row>
    <row r="130" spans="6:7" x14ac:dyDescent="0.25">
      <c r="F130" s="53"/>
      <c r="G130" s="53"/>
    </row>
    <row r="131" spans="6:7" x14ac:dyDescent="0.25">
      <c r="F131" s="53"/>
      <c r="G131" s="53"/>
    </row>
    <row r="132" spans="6:7" x14ac:dyDescent="0.25">
      <c r="F132" s="53"/>
      <c r="G132" s="53"/>
    </row>
    <row r="133" spans="6:7" x14ac:dyDescent="0.25">
      <c r="F133" s="53"/>
      <c r="G133" s="53"/>
    </row>
    <row r="134" spans="6:7" x14ac:dyDescent="0.25">
      <c r="F134" s="53"/>
      <c r="G134" s="53"/>
    </row>
    <row r="135" spans="6:7" x14ac:dyDescent="0.25">
      <c r="F135" s="53"/>
      <c r="G135" s="53"/>
    </row>
    <row r="136" spans="6:7" x14ac:dyDescent="0.25">
      <c r="F136" s="53"/>
      <c r="G136" s="53"/>
    </row>
    <row r="137" spans="6:7" x14ac:dyDescent="0.25">
      <c r="F137" s="53"/>
      <c r="G137" s="53"/>
    </row>
    <row r="138" spans="6:7" x14ac:dyDescent="0.25">
      <c r="F138" s="53"/>
      <c r="G138" s="53"/>
    </row>
    <row r="139" spans="6:7" x14ac:dyDescent="0.25">
      <c r="F139" s="53"/>
      <c r="G139" s="53"/>
    </row>
    <row r="140" spans="6:7" x14ac:dyDescent="0.25">
      <c r="F140" s="53"/>
      <c r="G140" s="53"/>
    </row>
    <row r="141" spans="6:7" x14ac:dyDescent="0.25">
      <c r="F141" s="53"/>
      <c r="G141" s="53"/>
    </row>
    <row r="142" spans="6:7" x14ac:dyDescent="0.25">
      <c r="F142" s="53"/>
      <c r="G142" s="53"/>
    </row>
    <row r="143" spans="6:7" x14ac:dyDescent="0.25">
      <c r="F143" s="53"/>
      <c r="G143" s="53"/>
    </row>
    <row r="144" spans="6:7" x14ac:dyDescent="0.25">
      <c r="F144" s="53"/>
      <c r="G144" s="53"/>
    </row>
    <row r="145" spans="6:7" x14ac:dyDescent="0.25">
      <c r="F145" s="53"/>
      <c r="G145" s="53"/>
    </row>
    <row r="146" spans="6:7" x14ac:dyDescent="0.25">
      <c r="F146" s="53"/>
      <c r="G146" s="53"/>
    </row>
    <row r="147" spans="6:7" x14ac:dyDescent="0.25">
      <c r="F147" s="53"/>
      <c r="G147" s="53"/>
    </row>
    <row r="148" spans="6:7" x14ac:dyDescent="0.25">
      <c r="F148" s="53"/>
      <c r="G148" s="53"/>
    </row>
    <row r="149" spans="6:7" x14ac:dyDescent="0.25">
      <c r="F149" s="53"/>
      <c r="G149" s="53"/>
    </row>
    <row r="150" spans="6:7" x14ac:dyDescent="0.25">
      <c r="F150" s="53"/>
      <c r="G150" s="53"/>
    </row>
    <row r="151" spans="6:7" x14ac:dyDescent="0.25">
      <c r="F151" s="53"/>
      <c r="G151" s="53"/>
    </row>
    <row r="152" spans="6:7" x14ac:dyDescent="0.25">
      <c r="F152" s="53"/>
      <c r="G152" s="53"/>
    </row>
    <row r="153" spans="6:7" x14ac:dyDescent="0.25">
      <c r="F153" s="53"/>
      <c r="G153" s="53"/>
    </row>
    <row r="154" spans="6:7" x14ac:dyDescent="0.25">
      <c r="F154" s="53"/>
      <c r="G154" s="53"/>
    </row>
    <row r="155" spans="6:7" x14ac:dyDescent="0.25">
      <c r="F155" s="53"/>
      <c r="G155" s="53"/>
    </row>
    <row r="156" spans="6:7" x14ac:dyDescent="0.25">
      <c r="F156" s="53"/>
      <c r="G156" s="53"/>
    </row>
    <row r="157" spans="6:7" x14ac:dyDescent="0.25">
      <c r="F157" s="53"/>
      <c r="G157" s="53"/>
    </row>
    <row r="158" spans="6:7" x14ac:dyDescent="0.25">
      <c r="F158" s="53"/>
      <c r="G158" s="53"/>
    </row>
    <row r="159" spans="6:7" x14ac:dyDescent="0.25">
      <c r="F159" s="53"/>
      <c r="G159" s="53"/>
    </row>
    <row r="160" spans="6:7" x14ac:dyDescent="0.25">
      <c r="F160" s="53"/>
      <c r="G160" s="53"/>
    </row>
    <row r="161" spans="6:7" x14ac:dyDescent="0.25">
      <c r="F161" s="53"/>
      <c r="G161" s="53"/>
    </row>
    <row r="162" spans="6:7" x14ac:dyDescent="0.25">
      <c r="F162" s="53"/>
      <c r="G162" s="53"/>
    </row>
    <row r="163" spans="6:7" x14ac:dyDescent="0.25">
      <c r="F163" s="53"/>
      <c r="G163" s="53"/>
    </row>
    <row r="164" spans="6:7" x14ac:dyDescent="0.25">
      <c r="F164" s="53"/>
      <c r="G164" s="53"/>
    </row>
    <row r="165" spans="6:7" x14ac:dyDescent="0.25">
      <c r="F165" s="53"/>
      <c r="G165" s="53"/>
    </row>
    <row r="166" spans="6:7" x14ac:dyDescent="0.25">
      <c r="F166" s="53"/>
      <c r="G166" s="53"/>
    </row>
    <row r="167" spans="6:7" x14ac:dyDescent="0.25">
      <c r="F167" s="53"/>
      <c r="G167" s="53"/>
    </row>
    <row r="168" spans="6:7" x14ac:dyDescent="0.25">
      <c r="F168" s="53"/>
      <c r="G168" s="53"/>
    </row>
    <row r="169" spans="6:7" x14ac:dyDescent="0.25">
      <c r="F169" s="53"/>
      <c r="G169" s="53"/>
    </row>
    <row r="170" spans="6:7" x14ac:dyDescent="0.25">
      <c r="F170" s="53"/>
      <c r="G170" s="53"/>
    </row>
    <row r="171" spans="6:7" x14ac:dyDescent="0.25">
      <c r="F171" s="53"/>
      <c r="G171" s="53"/>
    </row>
    <row r="172" spans="6:7" x14ac:dyDescent="0.25">
      <c r="F172" s="53"/>
      <c r="G172" s="53"/>
    </row>
    <row r="173" spans="6:7" x14ac:dyDescent="0.25">
      <c r="F173" s="53"/>
      <c r="G173" s="53"/>
    </row>
    <row r="174" spans="6:7" x14ac:dyDescent="0.25">
      <c r="F174" s="53"/>
      <c r="G174" s="53"/>
    </row>
    <row r="175" spans="6:7" x14ac:dyDescent="0.25">
      <c r="F175" s="53"/>
      <c r="G175" s="53"/>
    </row>
    <row r="176" spans="6:7" x14ac:dyDescent="0.25">
      <c r="F176" s="53"/>
      <c r="G176" s="53"/>
    </row>
    <row r="177" spans="6:7" x14ac:dyDescent="0.25">
      <c r="F177" s="53"/>
      <c r="G177" s="53"/>
    </row>
    <row r="178" spans="6:7" x14ac:dyDescent="0.25">
      <c r="F178" s="53"/>
      <c r="G178" s="53"/>
    </row>
    <row r="179" spans="6:7" x14ac:dyDescent="0.25">
      <c r="F179" s="53"/>
      <c r="G179" s="53"/>
    </row>
    <row r="180" spans="6:7" x14ac:dyDescent="0.25">
      <c r="F180" s="53"/>
      <c r="G180" s="53"/>
    </row>
    <row r="181" spans="6:7" x14ac:dyDescent="0.25">
      <c r="F181" s="53"/>
      <c r="G181" s="53"/>
    </row>
    <row r="182" spans="6:7" x14ac:dyDescent="0.25">
      <c r="F182" s="53"/>
      <c r="G182" s="53"/>
    </row>
    <row r="183" spans="6:7" x14ac:dyDescent="0.25">
      <c r="F183" s="53"/>
      <c r="G183" s="53"/>
    </row>
    <row r="184" spans="6:7" x14ac:dyDescent="0.25">
      <c r="F184" s="53"/>
      <c r="G184" s="53"/>
    </row>
    <row r="185" spans="6:7" x14ac:dyDescent="0.25">
      <c r="F185" s="53"/>
      <c r="G185" s="53"/>
    </row>
    <row r="186" spans="6:7" x14ac:dyDescent="0.25">
      <c r="F186" s="53"/>
      <c r="G186" s="53"/>
    </row>
    <row r="187" spans="6:7" x14ac:dyDescent="0.25">
      <c r="F187" s="53"/>
      <c r="G187" s="53"/>
    </row>
    <row r="188" spans="6:7" x14ac:dyDescent="0.25">
      <c r="F188" s="53"/>
      <c r="G188" s="53"/>
    </row>
    <row r="189" spans="6:7" x14ac:dyDescent="0.25">
      <c r="F189" s="53"/>
      <c r="G189" s="53"/>
    </row>
    <row r="190" spans="6:7" x14ac:dyDescent="0.25">
      <c r="F190" s="53"/>
      <c r="G190" s="53"/>
    </row>
    <row r="191" spans="6:7" x14ac:dyDescent="0.25">
      <c r="F191" s="53"/>
      <c r="G191" s="53"/>
    </row>
    <row r="192" spans="6:7" x14ac:dyDescent="0.25">
      <c r="F192" s="53"/>
      <c r="G192" s="53"/>
    </row>
    <row r="193" spans="6:7" x14ac:dyDescent="0.25">
      <c r="F193" s="53"/>
      <c r="G193" s="53"/>
    </row>
    <row r="194" spans="6:7" x14ac:dyDescent="0.25">
      <c r="F194" s="53"/>
      <c r="G194" s="53"/>
    </row>
    <row r="195" spans="6:7" x14ac:dyDescent="0.25">
      <c r="F195" s="53"/>
      <c r="G195" s="53"/>
    </row>
    <row r="196" spans="6:7" x14ac:dyDescent="0.25">
      <c r="F196" s="53"/>
      <c r="G196" s="53"/>
    </row>
    <row r="197" spans="6:7" x14ac:dyDescent="0.25">
      <c r="F197" s="53"/>
      <c r="G197" s="53"/>
    </row>
    <row r="198" spans="6:7" x14ac:dyDescent="0.25">
      <c r="F198" s="53"/>
      <c r="G198" s="53"/>
    </row>
    <row r="199" spans="6:7" x14ac:dyDescent="0.25">
      <c r="F199" s="53"/>
      <c r="G199" s="53"/>
    </row>
    <row r="200" spans="6:7" x14ac:dyDescent="0.25">
      <c r="F200" s="53"/>
      <c r="G200" s="53"/>
    </row>
    <row r="201" spans="6:7" x14ac:dyDescent="0.25">
      <c r="F201" s="53"/>
      <c r="G201" s="53"/>
    </row>
    <row r="202" spans="6:7" x14ac:dyDescent="0.25">
      <c r="F202" s="54"/>
      <c r="G202" s="54"/>
    </row>
    <row r="203" spans="6:7" x14ac:dyDescent="0.25">
      <c r="F203" s="54"/>
      <c r="G203" s="54"/>
    </row>
    <row r="204" spans="6:7" x14ac:dyDescent="0.25">
      <c r="F204" s="54"/>
      <c r="G204" s="54"/>
    </row>
    <row r="205" spans="6:7" x14ac:dyDescent="0.25">
      <c r="F205" s="54"/>
      <c r="G205" s="54"/>
    </row>
    <row r="206" spans="6:7" x14ac:dyDescent="0.25">
      <c r="F206" s="54"/>
      <c r="G206" s="54"/>
    </row>
    <row r="207" spans="6:7" x14ac:dyDescent="0.25">
      <c r="F207" s="54"/>
      <c r="G207" s="54"/>
    </row>
    <row r="208" spans="6:7" x14ac:dyDescent="0.25">
      <c r="F208" s="54"/>
      <c r="G208" s="54"/>
    </row>
    <row r="209" spans="6:7" x14ac:dyDescent="0.25">
      <c r="F209" s="54"/>
      <c r="G209" s="54"/>
    </row>
    <row r="210" spans="6:7" x14ac:dyDescent="0.25">
      <c r="F210" s="54"/>
      <c r="G210" s="54"/>
    </row>
    <row r="211" spans="6:7" x14ac:dyDescent="0.25">
      <c r="F211" s="54"/>
      <c r="G211" s="54"/>
    </row>
    <row r="212" spans="6:7" x14ac:dyDescent="0.25">
      <c r="F212" s="54"/>
      <c r="G212" s="54"/>
    </row>
    <row r="213" spans="6:7" x14ac:dyDescent="0.25">
      <c r="F213" s="54"/>
      <c r="G213" s="54"/>
    </row>
    <row r="214" spans="6:7" x14ac:dyDescent="0.25">
      <c r="F214" s="54"/>
      <c r="G214" s="54"/>
    </row>
    <row r="215" spans="6:7" x14ac:dyDescent="0.25">
      <c r="F215" s="54"/>
      <c r="G215" s="54"/>
    </row>
    <row r="216" spans="6:7" x14ac:dyDescent="0.25">
      <c r="F216" s="54"/>
      <c r="G216" s="54"/>
    </row>
    <row r="217" spans="6:7" x14ac:dyDescent="0.25">
      <c r="F217" s="54"/>
      <c r="G217" s="54"/>
    </row>
    <row r="218" spans="6:7" x14ac:dyDescent="0.25">
      <c r="F218" s="54"/>
      <c r="G218" s="54"/>
    </row>
    <row r="219" spans="6:7" x14ac:dyDescent="0.25">
      <c r="F219" s="54"/>
      <c r="G219" s="54"/>
    </row>
    <row r="220" spans="6:7" x14ac:dyDescent="0.25">
      <c r="F220" s="54"/>
      <c r="G220" s="54"/>
    </row>
    <row r="221" spans="6:7" x14ac:dyDescent="0.25">
      <c r="F221" s="54"/>
      <c r="G221" s="54"/>
    </row>
    <row r="222" spans="6:7" x14ac:dyDescent="0.25">
      <c r="F222" s="54"/>
      <c r="G222" s="54"/>
    </row>
    <row r="223" spans="6:7" x14ac:dyDescent="0.25">
      <c r="F223" s="54"/>
      <c r="G223" s="54"/>
    </row>
    <row r="224" spans="6:7" x14ac:dyDescent="0.25">
      <c r="F224" s="54"/>
      <c r="G224" s="54"/>
    </row>
    <row r="225" spans="6:7" x14ac:dyDescent="0.25">
      <c r="F225" s="54"/>
      <c r="G225" s="54"/>
    </row>
    <row r="226" spans="6:7" x14ac:dyDescent="0.25">
      <c r="F226" s="54"/>
      <c r="G226" s="54"/>
    </row>
    <row r="227" spans="6:7" x14ac:dyDescent="0.25">
      <c r="F227" s="54"/>
      <c r="G227" s="54"/>
    </row>
    <row r="228" spans="6:7" x14ac:dyDescent="0.25">
      <c r="F228" s="54"/>
      <c r="G228" s="54"/>
    </row>
    <row r="229" spans="6:7" x14ac:dyDescent="0.25">
      <c r="F229" s="54"/>
      <c r="G229" s="54"/>
    </row>
    <row r="230" spans="6:7" x14ac:dyDescent="0.25">
      <c r="F230" s="54"/>
      <c r="G230" s="54"/>
    </row>
    <row r="231" spans="6:7" x14ac:dyDescent="0.25">
      <c r="F231" s="54"/>
      <c r="G231" s="54"/>
    </row>
    <row r="232" spans="6:7" x14ac:dyDescent="0.25">
      <c r="F232" s="54"/>
      <c r="G232" s="54"/>
    </row>
    <row r="233" spans="6:7" x14ac:dyDescent="0.25">
      <c r="F233" s="54"/>
      <c r="G233" s="54"/>
    </row>
    <row r="234" spans="6:7" x14ac:dyDescent="0.25">
      <c r="F234" s="54"/>
      <c r="G234" s="54"/>
    </row>
    <row r="235" spans="6:7" x14ac:dyDescent="0.25">
      <c r="F235" s="54"/>
      <c r="G235" s="54"/>
    </row>
    <row r="236" spans="6:7" x14ac:dyDescent="0.25">
      <c r="F236" s="54"/>
      <c r="G236" s="54"/>
    </row>
    <row r="237" spans="6:7" x14ac:dyDescent="0.25">
      <c r="F237" s="54"/>
      <c r="G237" s="54"/>
    </row>
    <row r="238" spans="6:7" x14ac:dyDescent="0.25">
      <c r="F238" s="54"/>
      <c r="G238" s="54"/>
    </row>
    <row r="239" spans="6:7" x14ac:dyDescent="0.25">
      <c r="F239" s="54"/>
      <c r="G239" s="54"/>
    </row>
    <row r="240" spans="6:7" x14ac:dyDescent="0.25">
      <c r="F240" s="54"/>
      <c r="G240" s="54"/>
    </row>
    <row r="241" spans="6:7" x14ac:dyDescent="0.25">
      <c r="F241" s="54"/>
      <c r="G241" s="54"/>
    </row>
    <row r="242" spans="6:7" x14ac:dyDescent="0.25">
      <c r="F242" s="54"/>
      <c r="G242" s="54"/>
    </row>
    <row r="243" spans="6:7" x14ac:dyDescent="0.25">
      <c r="F243" s="54"/>
      <c r="G243" s="54"/>
    </row>
    <row r="244" spans="6:7" x14ac:dyDescent="0.25">
      <c r="F244" s="54"/>
      <c r="G244" s="54"/>
    </row>
    <row r="245" spans="6:7" x14ac:dyDescent="0.25">
      <c r="F245" s="54"/>
      <c r="G245" s="54"/>
    </row>
    <row r="246" spans="6:7" x14ac:dyDescent="0.25">
      <c r="F246" s="54"/>
      <c r="G246" s="54"/>
    </row>
    <row r="247" spans="6:7" x14ac:dyDescent="0.25">
      <c r="F247" s="54"/>
      <c r="G247" s="54"/>
    </row>
    <row r="248" spans="6:7" x14ac:dyDescent="0.25">
      <c r="F248" s="54"/>
      <c r="G248" s="54"/>
    </row>
    <row r="249" spans="6:7" x14ac:dyDescent="0.25">
      <c r="F249" s="54"/>
      <c r="G249" s="54"/>
    </row>
    <row r="250" spans="6:7" x14ac:dyDescent="0.25">
      <c r="F250" s="54"/>
      <c r="G250" s="54"/>
    </row>
    <row r="251" spans="6:7" x14ac:dyDescent="0.25">
      <c r="F251" s="54"/>
      <c r="G251" s="54"/>
    </row>
    <row r="252" spans="6:7" x14ac:dyDescent="0.25">
      <c r="F252" s="54"/>
      <c r="G252" s="54"/>
    </row>
    <row r="253" spans="6:7" x14ac:dyDescent="0.25">
      <c r="F253" s="54"/>
      <c r="G253" s="54"/>
    </row>
    <row r="254" spans="6:7" x14ac:dyDescent="0.25">
      <c r="F254" s="54"/>
      <c r="G254" s="54"/>
    </row>
    <row r="255" spans="6:7" x14ac:dyDescent="0.25">
      <c r="F255" s="54"/>
      <c r="G255" s="54"/>
    </row>
    <row r="256" spans="6:7" x14ac:dyDescent="0.25">
      <c r="F256" s="54"/>
      <c r="G256" s="54"/>
    </row>
    <row r="257" spans="6:7" x14ac:dyDescent="0.25">
      <c r="F257" s="54"/>
      <c r="G257" s="54"/>
    </row>
    <row r="258" spans="6:7" x14ac:dyDescent="0.25">
      <c r="F258" s="54"/>
      <c r="G258" s="54"/>
    </row>
    <row r="259" spans="6:7" x14ac:dyDescent="0.25">
      <c r="F259" s="54"/>
      <c r="G259" s="54"/>
    </row>
    <row r="260" spans="6:7" x14ac:dyDescent="0.25">
      <c r="F260" s="54"/>
      <c r="G260" s="54"/>
    </row>
    <row r="261" spans="6:7" x14ac:dyDescent="0.25">
      <c r="F261" s="54"/>
      <c r="G261" s="54"/>
    </row>
    <row r="262" spans="6:7" x14ac:dyDescent="0.25">
      <c r="F262" s="54"/>
      <c r="G262" s="54"/>
    </row>
    <row r="263" spans="6:7" x14ac:dyDescent="0.25">
      <c r="F263" s="54"/>
      <c r="G263" s="54"/>
    </row>
    <row r="264" spans="6:7" x14ac:dyDescent="0.25">
      <c r="F264" s="54"/>
      <c r="G264" s="54"/>
    </row>
    <row r="265" spans="6:7" x14ac:dyDescent="0.25">
      <c r="F265" s="54"/>
      <c r="G265" s="54"/>
    </row>
    <row r="266" spans="6:7" x14ac:dyDescent="0.25">
      <c r="F266" s="54"/>
      <c r="G266" s="54"/>
    </row>
    <row r="267" spans="6:7" x14ac:dyDescent="0.25">
      <c r="F267" s="54"/>
      <c r="G267" s="54"/>
    </row>
    <row r="268" spans="6:7" x14ac:dyDescent="0.25">
      <c r="F268" s="54"/>
      <c r="G268" s="54"/>
    </row>
    <row r="269" spans="6:7" x14ac:dyDescent="0.25">
      <c r="F269" s="54"/>
      <c r="G269" s="54"/>
    </row>
    <row r="270" spans="6:7" x14ac:dyDescent="0.25">
      <c r="F270" s="54"/>
      <c r="G270" s="54"/>
    </row>
    <row r="271" spans="6:7" x14ac:dyDescent="0.25">
      <c r="F271" s="54"/>
      <c r="G271" s="54"/>
    </row>
    <row r="272" spans="6:7" x14ac:dyDescent="0.25">
      <c r="F272" s="54"/>
      <c r="G272" s="54"/>
    </row>
    <row r="273" spans="6:7" x14ac:dyDescent="0.25">
      <c r="F273" s="54"/>
      <c r="G273" s="54"/>
    </row>
    <row r="274" spans="6:7" x14ac:dyDescent="0.25">
      <c r="F274" s="54"/>
      <c r="G274" s="54"/>
    </row>
    <row r="275" spans="6:7" x14ac:dyDescent="0.25">
      <c r="F275" s="54"/>
      <c r="G275" s="54"/>
    </row>
    <row r="276" spans="6:7" x14ac:dyDescent="0.25">
      <c r="F276" s="54"/>
      <c r="G276" s="54"/>
    </row>
    <row r="277" spans="6:7" x14ac:dyDescent="0.25">
      <c r="F277" s="54"/>
      <c r="G277" s="54"/>
    </row>
    <row r="278" spans="6:7" x14ac:dyDescent="0.25">
      <c r="F278" s="54"/>
      <c r="G278" s="54"/>
    </row>
    <row r="279" spans="6:7" x14ac:dyDescent="0.25">
      <c r="F279" s="54"/>
      <c r="G279" s="54"/>
    </row>
    <row r="280" spans="6:7" x14ac:dyDescent="0.25">
      <c r="F280" s="54"/>
      <c r="G280" s="54"/>
    </row>
    <row r="281" spans="6:7" x14ac:dyDescent="0.25">
      <c r="F281" s="54"/>
      <c r="G281" s="54"/>
    </row>
    <row r="282" spans="6:7" x14ac:dyDescent="0.25">
      <c r="F282" s="54"/>
      <c r="G282" s="54"/>
    </row>
    <row r="283" spans="6:7" x14ac:dyDescent="0.25">
      <c r="F283" s="54"/>
      <c r="G283" s="54"/>
    </row>
    <row r="284" spans="6:7" x14ac:dyDescent="0.25">
      <c r="F284" s="54"/>
      <c r="G284" s="54"/>
    </row>
    <row r="285" spans="6:7" x14ac:dyDescent="0.25">
      <c r="F285" s="54"/>
      <c r="G285" s="54"/>
    </row>
    <row r="286" spans="6:7" x14ac:dyDescent="0.25">
      <c r="F286" s="54"/>
      <c r="G286" s="54"/>
    </row>
    <row r="287" spans="6:7" x14ac:dyDescent="0.25">
      <c r="F287" s="54"/>
      <c r="G287" s="54"/>
    </row>
    <row r="288" spans="6:7" x14ac:dyDescent="0.25">
      <c r="F288" s="54"/>
      <c r="G288" s="54"/>
    </row>
    <row r="289" spans="6:7" x14ac:dyDescent="0.25">
      <c r="F289" s="54"/>
      <c r="G289" s="54"/>
    </row>
    <row r="290" spans="6:7" x14ac:dyDescent="0.25">
      <c r="F290" s="54"/>
      <c r="G290" s="54"/>
    </row>
    <row r="291" spans="6:7" x14ac:dyDescent="0.25">
      <c r="F291" s="54"/>
      <c r="G291" s="54"/>
    </row>
    <row r="292" spans="6:7" x14ac:dyDescent="0.25">
      <c r="F292" s="54"/>
      <c r="G292" s="54"/>
    </row>
    <row r="293" spans="6:7" x14ac:dyDescent="0.25">
      <c r="F293" s="54"/>
      <c r="G293" s="54"/>
    </row>
    <row r="294" spans="6:7" x14ac:dyDescent="0.25">
      <c r="F294" s="54"/>
      <c r="G294" s="54"/>
    </row>
    <row r="295" spans="6:7" x14ac:dyDescent="0.25">
      <c r="F295" s="54"/>
      <c r="G295" s="54"/>
    </row>
    <row r="296" spans="6:7" x14ac:dyDescent="0.25">
      <c r="F296" s="54"/>
      <c r="G296" s="54"/>
    </row>
    <row r="297" spans="6:7" x14ac:dyDescent="0.25">
      <c r="F297" s="54"/>
      <c r="G297" s="54"/>
    </row>
    <row r="298" spans="6:7" x14ac:dyDescent="0.25">
      <c r="F298" s="54"/>
      <c r="G298" s="54"/>
    </row>
    <row r="299" spans="6:7" x14ac:dyDescent="0.25">
      <c r="F299" s="54"/>
      <c r="G299" s="54"/>
    </row>
    <row r="300" spans="6:7" x14ac:dyDescent="0.25">
      <c r="F300" s="54"/>
      <c r="G300" s="54"/>
    </row>
    <row r="301" spans="6:7" x14ac:dyDescent="0.25">
      <c r="F301" s="54"/>
      <c r="G301" s="54"/>
    </row>
    <row r="302" spans="6:7" x14ac:dyDescent="0.25">
      <c r="F302" s="54"/>
      <c r="G302" s="54"/>
    </row>
    <row r="303" spans="6:7" x14ac:dyDescent="0.25">
      <c r="F303" s="54"/>
      <c r="G303" s="54"/>
    </row>
    <row r="304" spans="6:7" x14ac:dyDescent="0.25">
      <c r="F304" s="54"/>
      <c r="G304" s="54"/>
    </row>
    <row r="305" spans="6:7" x14ac:dyDescent="0.25">
      <c r="F305" s="54"/>
      <c r="G305" s="54"/>
    </row>
    <row r="306" spans="6:7" x14ac:dyDescent="0.25">
      <c r="F306" s="54"/>
      <c r="G306" s="54"/>
    </row>
    <row r="307" spans="6:7" x14ac:dyDescent="0.25">
      <c r="F307" s="54"/>
      <c r="G307" s="54"/>
    </row>
    <row r="308" spans="6:7" x14ac:dyDescent="0.25">
      <c r="F308" s="54"/>
      <c r="G308" s="54"/>
    </row>
    <row r="309" spans="6:7" x14ac:dyDescent="0.25">
      <c r="F309" s="54"/>
      <c r="G309" s="54"/>
    </row>
    <row r="310" spans="6:7" x14ac:dyDescent="0.25">
      <c r="F310" s="54"/>
      <c r="G310" s="54"/>
    </row>
    <row r="311" spans="6:7" x14ac:dyDescent="0.25">
      <c r="F311" s="54"/>
      <c r="G311" s="54"/>
    </row>
    <row r="312" spans="6:7" x14ac:dyDescent="0.25">
      <c r="F312" s="54"/>
      <c r="G312" s="54"/>
    </row>
    <row r="313" spans="6:7" x14ac:dyDescent="0.25">
      <c r="F313" s="54"/>
      <c r="G313" s="54"/>
    </row>
    <row r="314" spans="6:7" x14ac:dyDescent="0.25">
      <c r="F314" s="54"/>
      <c r="G314" s="54"/>
    </row>
    <row r="315" spans="6:7" x14ac:dyDescent="0.25">
      <c r="F315" s="54"/>
      <c r="G315" s="54"/>
    </row>
    <row r="316" spans="6:7" x14ac:dyDescent="0.25">
      <c r="F316" s="54"/>
      <c r="G316" s="54"/>
    </row>
    <row r="317" spans="6:7" x14ac:dyDescent="0.25">
      <c r="F317" s="54"/>
      <c r="G317" s="54"/>
    </row>
    <row r="318" spans="6:7" x14ac:dyDescent="0.25">
      <c r="F318" s="54"/>
      <c r="G318" s="54"/>
    </row>
    <row r="319" spans="6:7" x14ac:dyDescent="0.25">
      <c r="F319" s="54"/>
      <c r="G319" s="54"/>
    </row>
    <row r="320" spans="6:7" x14ac:dyDescent="0.25">
      <c r="F320" s="54"/>
      <c r="G320" s="54"/>
    </row>
    <row r="321" spans="6:7" x14ac:dyDescent="0.25">
      <c r="F321" s="54"/>
      <c r="G321" s="54"/>
    </row>
    <row r="322" spans="6:7" x14ac:dyDescent="0.25">
      <c r="F322" s="54"/>
      <c r="G322" s="54"/>
    </row>
    <row r="323" spans="6:7" x14ac:dyDescent="0.25">
      <c r="F323" s="54"/>
      <c r="G323" s="54"/>
    </row>
    <row r="324" spans="6:7" x14ac:dyDescent="0.25">
      <c r="F324" s="54"/>
      <c r="G324" s="54"/>
    </row>
    <row r="325" spans="6:7" x14ac:dyDescent="0.25">
      <c r="F325" s="54"/>
      <c r="G325" s="54"/>
    </row>
    <row r="326" spans="6:7" x14ac:dyDescent="0.25">
      <c r="F326" s="54"/>
      <c r="G326" s="54"/>
    </row>
    <row r="327" spans="6:7" x14ac:dyDescent="0.25">
      <c r="F327" s="54"/>
      <c r="G327" s="54"/>
    </row>
    <row r="328" spans="6:7" x14ac:dyDescent="0.25">
      <c r="F328" s="54"/>
      <c r="G328" s="54"/>
    </row>
    <row r="329" spans="6:7" x14ac:dyDescent="0.25">
      <c r="F329" s="54"/>
      <c r="G329" s="54"/>
    </row>
    <row r="330" spans="6:7" x14ac:dyDescent="0.25">
      <c r="F330" s="54"/>
      <c r="G330" s="54"/>
    </row>
    <row r="331" spans="6:7" x14ac:dyDescent="0.25">
      <c r="F331" s="54"/>
      <c r="G331" s="54"/>
    </row>
    <row r="332" spans="6:7" x14ac:dyDescent="0.25">
      <c r="F332" s="54"/>
      <c r="G332" s="54"/>
    </row>
    <row r="333" spans="6:7" x14ac:dyDescent="0.25">
      <c r="F333" s="54"/>
      <c r="G333" s="54"/>
    </row>
    <row r="334" spans="6:7" x14ac:dyDescent="0.25">
      <c r="F334" s="54"/>
      <c r="G334" s="54"/>
    </row>
    <row r="335" spans="6:7" x14ac:dyDescent="0.25">
      <c r="F335" s="54"/>
      <c r="G335" s="54"/>
    </row>
    <row r="336" spans="6:7" x14ac:dyDescent="0.25">
      <c r="F336" s="54"/>
      <c r="G336" s="54"/>
    </row>
    <row r="337" spans="6:7" x14ac:dyDescent="0.25">
      <c r="F337" s="54"/>
      <c r="G337" s="54"/>
    </row>
    <row r="338" spans="6:7" x14ac:dyDescent="0.25">
      <c r="F338" s="54"/>
      <c r="G338" s="54"/>
    </row>
    <row r="339" spans="6:7" x14ac:dyDescent="0.25">
      <c r="F339" s="54"/>
      <c r="G339" s="54"/>
    </row>
    <row r="340" spans="6:7" x14ac:dyDescent="0.25">
      <c r="F340" s="54"/>
      <c r="G340" s="54"/>
    </row>
    <row r="341" spans="6:7" x14ac:dyDescent="0.25">
      <c r="F341" s="54"/>
      <c r="G341" s="54"/>
    </row>
    <row r="342" spans="6:7" x14ac:dyDescent="0.25">
      <c r="F342" s="54"/>
      <c r="G342" s="54"/>
    </row>
    <row r="343" spans="6:7" x14ac:dyDescent="0.25">
      <c r="F343" s="54"/>
      <c r="G343" s="54"/>
    </row>
    <row r="344" spans="6:7" x14ac:dyDescent="0.25">
      <c r="F344" s="54"/>
      <c r="G344" s="54"/>
    </row>
    <row r="345" spans="6:7" x14ac:dyDescent="0.25">
      <c r="F345" s="54"/>
      <c r="G345" s="54"/>
    </row>
    <row r="346" spans="6:7" x14ac:dyDescent="0.25">
      <c r="F346" s="54"/>
      <c r="G346" s="54"/>
    </row>
    <row r="347" spans="6:7" x14ac:dyDescent="0.25">
      <c r="F347" s="54"/>
      <c r="G347" s="54"/>
    </row>
    <row r="348" spans="6:7" x14ac:dyDescent="0.25">
      <c r="F348" s="54"/>
      <c r="G348" s="54"/>
    </row>
    <row r="349" spans="6:7" x14ac:dyDescent="0.25">
      <c r="F349" s="54"/>
      <c r="G349" s="54"/>
    </row>
    <row r="350" spans="6:7" x14ac:dyDescent="0.25">
      <c r="F350" s="54"/>
      <c r="G350" s="54"/>
    </row>
    <row r="351" spans="6:7" x14ac:dyDescent="0.25">
      <c r="F351" s="54"/>
      <c r="G351" s="54"/>
    </row>
    <row r="352" spans="6:7" x14ac:dyDescent="0.25">
      <c r="F352" s="54"/>
      <c r="G352" s="54"/>
    </row>
    <row r="353" spans="6:7" x14ac:dyDescent="0.25">
      <c r="F353" s="54"/>
      <c r="G353" s="54"/>
    </row>
    <row r="354" spans="6:7" x14ac:dyDescent="0.25">
      <c r="F354" s="54"/>
      <c r="G354" s="54"/>
    </row>
    <row r="355" spans="6:7" x14ac:dyDescent="0.25">
      <c r="F355" s="54"/>
      <c r="G355" s="54"/>
    </row>
    <row r="356" spans="6:7" x14ac:dyDescent="0.25">
      <c r="F356" s="54"/>
      <c r="G356" s="54"/>
    </row>
    <row r="357" spans="6:7" x14ac:dyDescent="0.25">
      <c r="F357" s="54"/>
      <c r="G357" s="54"/>
    </row>
    <row r="358" spans="6:7" x14ac:dyDescent="0.25">
      <c r="F358" s="54"/>
      <c r="G358" s="54"/>
    </row>
    <row r="359" spans="6:7" x14ac:dyDescent="0.25">
      <c r="F359" s="54"/>
      <c r="G359" s="54"/>
    </row>
    <row r="360" spans="6:7" x14ac:dyDescent="0.25">
      <c r="F360" s="54"/>
      <c r="G360" s="54"/>
    </row>
    <row r="361" spans="6:7" x14ac:dyDescent="0.25">
      <c r="F361" s="54"/>
      <c r="G361" s="54"/>
    </row>
    <row r="362" spans="6:7" x14ac:dyDescent="0.25">
      <c r="F362" s="54"/>
      <c r="G362" s="54"/>
    </row>
    <row r="363" spans="6:7" x14ac:dyDescent="0.25">
      <c r="F363" s="54"/>
      <c r="G363" s="54"/>
    </row>
    <row r="364" spans="6:7" x14ac:dyDescent="0.25">
      <c r="F364" s="54"/>
      <c r="G364" s="54"/>
    </row>
    <row r="365" spans="6:7" x14ac:dyDescent="0.25">
      <c r="F365" s="54"/>
      <c r="G365" s="54"/>
    </row>
    <row r="366" spans="6:7" x14ac:dyDescent="0.25">
      <c r="F366" s="54"/>
      <c r="G366" s="54"/>
    </row>
    <row r="367" spans="6:7" x14ac:dyDescent="0.25">
      <c r="F367" s="54"/>
      <c r="G367" s="54"/>
    </row>
    <row r="368" spans="6:7" x14ac:dyDescent="0.25">
      <c r="F368" s="54"/>
      <c r="G368" s="54"/>
    </row>
    <row r="369" spans="6:7" x14ac:dyDescent="0.25">
      <c r="F369" s="54"/>
      <c r="G369" s="54"/>
    </row>
    <row r="370" spans="6:7" x14ac:dyDescent="0.25">
      <c r="F370" s="54"/>
      <c r="G370" s="54"/>
    </row>
    <row r="371" spans="6:7" x14ac:dyDescent="0.25">
      <c r="F371" s="54"/>
      <c r="G371" s="54"/>
    </row>
    <row r="372" spans="6:7" x14ac:dyDescent="0.25">
      <c r="F372" s="54"/>
      <c r="G372" s="54"/>
    </row>
    <row r="373" spans="6:7" x14ac:dyDescent="0.25">
      <c r="F373" s="54"/>
      <c r="G373" s="54"/>
    </row>
    <row r="374" spans="6:7" x14ac:dyDescent="0.25">
      <c r="F374" s="54"/>
      <c r="G374" s="54"/>
    </row>
    <row r="375" spans="6:7" x14ac:dyDescent="0.25">
      <c r="F375" s="54"/>
      <c r="G375" s="54"/>
    </row>
    <row r="376" spans="6:7" x14ac:dyDescent="0.25">
      <c r="F376" s="54"/>
      <c r="G376" s="54"/>
    </row>
    <row r="377" spans="6:7" x14ac:dyDescent="0.25">
      <c r="F377" s="54"/>
      <c r="G377" s="54"/>
    </row>
    <row r="378" spans="6:7" x14ac:dyDescent="0.25">
      <c r="F378" s="54"/>
      <c r="G378" s="54"/>
    </row>
    <row r="379" spans="6:7" x14ac:dyDescent="0.25">
      <c r="F379" s="54"/>
      <c r="G379" s="54"/>
    </row>
    <row r="380" spans="6:7" x14ac:dyDescent="0.25">
      <c r="F380" s="54"/>
      <c r="G380" s="54"/>
    </row>
    <row r="381" spans="6:7" x14ac:dyDescent="0.25">
      <c r="F381" s="54"/>
      <c r="G381" s="54"/>
    </row>
    <row r="382" spans="6:7" x14ac:dyDescent="0.25">
      <c r="F382" s="54"/>
      <c r="G382" s="54"/>
    </row>
    <row r="383" spans="6:7" x14ac:dyDescent="0.25">
      <c r="F383" s="54"/>
      <c r="G383" s="54"/>
    </row>
    <row r="384" spans="6:7" x14ac:dyDescent="0.25">
      <c r="F384" s="54"/>
      <c r="G384" s="54"/>
    </row>
    <row r="385" spans="6:7" x14ac:dyDescent="0.25">
      <c r="F385" s="54"/>
      <c r="G385" s="54"/>
    </row>
    <row r="386" spans="6:7" x14ac:dyDescent="0.25">
      <c r="F386" s="54"/>
      <c r="G386" s="54"/>
    </row>
    <row r="387" spans="6:7" x14ac:dyDescent="0.25">
      <c r="F387" s="54"/>
      <c r="G387" s="54"/>
    </row>
    <row r="388" spans="6:7" x14ac:dyDescent="0.25">
      <c r="F388" s="54"/>
      <c r="G388" s="54"/>
    </row>
    <row r="389" spans="6:7" x14ac:dyDescent="0.25">
      <c r="F389" s="54"/>
      <c r="G389" s="54"/>
    </row>
    <row r="390" spans="6:7" x14ac:dyDescent="0.25">
      <c r="F390" s="54"/>
      <c r="G390" s="54"/>
    </row>
    <row r="391" spans="6:7" x14ac:dyDescent="0.25">
      <c r="F391" s="54"/>
      <c r="G391" s="54"/>
    </row>
    <row r="392" spans="6:7" x14ac:dyDescent="0.25">
      <c r="F392" s="54"/>
      <c r="G392" s="54"/>
    </row>
    <row r="393" spans="6:7" x14ac:dyDescent="0.25">
      <c r="F393" s="54"/>
      <c r="G393" s="54"/>
    </row>
    <row r="394" spans="6:7" x14ac:dyDescent="0.25">
      <c r="F394" s="54"/>
      <c r="G394" s="54"/>
    </row>
    <row r="395" spans="6:7" x14ac:dyDescent="0.25">
      <c r="F395" s="54"/>
      <c r="G395" s="54"/>
    </row>
    <row r="396" spans="6:7" x14ac:dyDescent="0.25">
      <c r="F396" s="54"/>
      <c r="G396" s="54"/>
    </row>
    <row r="397" spans="6:7" x14ac:dyDescent="0.25">
      <c r="F397" s="54"/>
      <c r="G397" s="54"/>
    </row>
    <row r="398" spans="6:7" x14ac:dyDescent="0.25">
      <c r="F398" s="54"/>
      <c r="G398" s="54"/>
    </row>
    <row r="399" spans="6:7" x14ac:dyDescent="0.25">
      <c r="F399" s="54"/>
      <c r="G399" s="54"/>
    </row>
    <row r="400" spans="6:7" x14ac:dyDescent="0.25">
      <c r="F400" s="54"/>
      <c r="G400" s="54"/>
    </row>
    <row r="401" spans="6:7" x14ac:dyDescent="0.25">
      <c r="F401" s="54"/>
      <c r="G401" s="54"/>
    </row>
    <row r="402" spans="6:7" x14ac:dyDescent="0.25">
      <c r="F402" s="54"/>
      <c r="G402" s="54"/>
    </row>
    <row r="403" spans="6:7" x14ac:dyDescent="0.25">
      <c r="F403" s="54"/>
      <c r="G403" s="54"/>
    </row>
    <row r="404" spans="6:7" x14ac:dyDescent="0.25">
      <c r="F404" s="54"/>
      <c r="G404" s="54"/>
    </row>
    <row r="405" spans="6:7" x14ac:dyDescent="0.25">
      <c r="F405" s="54"/>
      <c r="G405" s="54"/>
    </row>
    <row r="406" spans="6:7" x14ac:dyDescent="0.25">
      <c r="F406" s="54"/>
      <c r="G406" s="54"/>
    </row>
    <row r="407" spans="6:7" x14ac:dyDescent="0.25">
      <c r="F407" s="54"/>
      <c r="G407" s="54"/>
    </row>
    <row r="408" spans="6:7" x14ac:dyDescent="0.25">
      <c r="F408" s="54"/>
      <c r="G408" s="54"/>
    </row>
    <row r="409" spans="6:7" x14ac:dyDescent="0.25">
      <c r="F409" s="54"/>
      <c r="G409" s="54"/>
    </row>
    <row r="410" spans="6:7" x14ac:dyDescent="0.25">
      <c r="F410" s="54"/>
      <c r="G410" s="54"/>
    </row>
    <row r="411" spans="6:7" x14ac:dyDescent="0.25">
      <c r="F411" s="54"/>
      <c r="G411" s="54"/>
    </row>
    <row r="412" spans="6:7" x14ac:dyDescent="0.25">
      <c r="F412" s="54"/>
      <c r="G412" s="54"/>
    </row>
    <row r="413" spans="6:7" x14ac:dyDescent="0.25">
      <c r="F413" s="54"/>
      <c r="G413" s="54"/>
    </row>
    <row r="414" spans="6:7" x14ac:dyDescent="0.25">
      <c r="F414" s="54"/>
      <c r="G414" s="54"/>
    </row>
    <row r="415" spans="6:7" x14ac:dyDescent="0.25">
      <c r="F415" s="54"/>
      <c r="G415" s="54"/>
    </row>
    <row r="416" spans="6:7" x14ac:dyDescent="0.25">
      <c r="F416" s="54"/>
      <c r="G416" s="54"/>
    </row>
    <row r="417" spans="6:7" x14ac:dyDescent="0.25">
      <c r="F417" s="54"/>
      <c r="G417" s="54"/>
    </row>
    <row r="418" spans="6:7" x14ac:dyDescent="0.25">
      <c r="F418" s="54"/>
      <c r="G418" s="54"/>
    </row>
    <row r="419" spans="6:7" x14ac:dyDescent="0.25">
      <c r="F419" s="54"/>
      <c r="G419" s="54"/>
    </row>
    <row r="420" spans="6:7" x14ac:dyDescent="0.25">
      <c r="F420" s="54"/>
      <c r="G420" s="54"/>
    </row>
    <row r="421" spans="6:7" x14ac:dyDescent="0.25">
      <c r="F421" s="54"/>
      <c r="G421" s="54"/>
    </row>
    <row r="422" spans="6:7" x14ac:dyDescent="0.25">
      <c r="F422" s="54"/>
      <c r="G422" s="54"/>
    </row>
    <row r="423" spans="6:7" x14ac:dyDescent="0.25">
      <c r="F423" s="54"/>
      <c r="G423" s="54"/>
    </row>
    <row r="424" spans="6:7" x14ac:dyDescent="0.25">
      <c r="F424" s="54"/>
      <c r="G424" s="54"/>
    </row>
    <row r="425" spans="6:7" x14ac:dyDescent="0.25">
      <c r="F425" s="54"/>
      <c r="G425" s="54"/>
    </row>
    <row r="426" spans="6:7" x14ac:dyDescent="0.25">
      <c r="F426" s="54"/>
      <c r="G426" s="54"/>
    </row>
    <row r="427" spans="6:7" x14ac:dyDescent="0.25">
      <c r="F427" s="54"/>
      <c r="G427" s="54"/>
    </row>
    <row r="428" spans="6:7" x14ac:dyDescent="0.25">
      <c r="F428" s="54"/>
      <c r="G428" s="54"/>
    </row>
    <row r="429" spans="6:7" x14ac:dyDescent="0.25">
      <c r="F429" s="54"/>
      <c r="G429" s="54"/>
    </row>
    <row r="430" spans="6:7" x14ac:dyDescent="0.25">
      <c r="F430" s="54"/>
      <c r="G430" s="54"/>
    </row>
    <row r="431" spans="6:7" x14ac:dyDescent="0.25">
      <c r="F431" s="54"/>
      <c r="G431" s="54"/>
    </row>
    <row r="432" spans="6:7" x14ac:dyDescent="0.25">
      <c r="F432" s="54"/>
      <c r="G432" s="54"/>
    </row>
    <row r="433" spans="6:7" x14ac:dyDescent="0.25">
      <c r="F433" s="54"/>
      <c r="G433" s="54"/>
    </row>
    <row r="434" spans="6:7" x14ac:dyDescent="0.25">
      <c r="F434" s="54"/>
      <c r="G434" s="54"/>
    </row>
    <row r="435" spans="6:7" x14ac:dyDescent="0.25">
      <c r="F435" s="54"/>
      <c r="G435" s="54"/>
    </row>
    <row r="436" spans="6:7" x14ac:dyDescent="0.25">
      <c r="F436" s="54"/>
      <c r="G436" s="54"/>
    </row>
    <row r="437" spans="6:7" x14ac:dyDescent="0.25">
      <c r="F437" s="54"/>
      <c r="G437" s="54"/>
    </row>
    <row r="438" spans="6:7" x14ac:dyDescent="0.25">
      <c r="F438" s="54"/>
      <c r="G438" s="54"/>
    </row>
    <row r="439" spans="6:7" x14ac:dyDescent="0.25">
      <c r="F439" s="54"/>
      <c r="G439" s="54"/>
    </row>
    <row r="440" spans="6:7" x14ac:dyDescent="0.25">
      <c r="F440" s="54"/>
      <c r="G440" s="54"/>
    </row>
    <row r="441" spans="6:7" x14ac:dyDescent="0.25">
      <c r="F441" s="54"/>
      <c r="G441" s="54"/>
    </row>
    <row r="442" spans="6:7" x14ac:dyDescent="0.25">
      <c r="F442" s="54"/>
      <c r="G442" s="54"/>
    </row>
    <row r="443" spans="6:7" x14ac:dyDescent="0.25">
      <c r="F443" s="54"/>
      <c r="G443" s="54"/>
    </row>
    <row r="444" spans="6:7" x14ac:dyDescent="0.25">
      <c r="F444" s="54"/>
      <c r="G444" s="54"/>
    </row>
    <row r="445" spans="6:7" x14ac:dyDescent="0.25">
      <c r="F445" s="54"/>
      <c r="G445" s="54"/>
    </row>
    <row r="446" spans="6:7" x14ac:dyDescent="0.25">
      <c r="F446" s="54"/>
      <c r="G446" s="54"/>
    </row>
    <row r="447" spans="6:7" x14ac:dyDescent="0.25">
      <c r="F447" s="54"/>
      <c r="G447" s="54"/>
    </row>
    <row r="448" spans="6:7" x14ac:dyDescent="0.25">
      <c r="F448" s="54"/>
      <c r="G448" s="54"/>
    </row>
    <row r="449" spans="6:7" x14ac:dyDescent="0.25">
      <c r="F449" s="54"/>
      <c r="G449" s="54"/>
    </row>
    <row r="450" spans="6:7" x14ac:dyDescent="0.25">
      <c r="F450" s="54"/>
      <c r="G450" s="54"/>
    </row>
    <row r="451" spans="6:7" x14ac:dyDescent="0.25">
      <c r="F451" s="54"/>
      <c r="G451" s="54"/>
    </row>
    <row r="452" spans="6:7" x14ac:dyDescent="0.25">
      <c r="F452" s="54"/>
      <c r="G452" s="54"/>
    </row>
    <row r="453" spans="6:7" x14ac:dyDescent="0.25">
      <c r="F453" s="54"/>
      <c r="G453" s="54"/>
    </row>
    <row r="454" spans="6:7" x14ac:dyDescent="0.25">
      <c r="F454" s="54"/>
      <c r="G454" s="54"/>
    </row>
    <row r="455" spans="6:7" x14ac:dyDescent="0.25">
      <c r="F455" s="54"/>
      <c r="G455" s="54"/>
    </row>
    <row r="456" spans="6:7" x14ac:dyDescent="0.25">
      <c r="F456" s="54"/>
      <c r="G456" s="54"/>
    </row>
    <row r="457" spans="6:7" x14ac:dyDescent="0.25">
      <c r="F457" s="54"/>
      <c r="G457" s="54"/>
    </row>
    <row r="458" spans="6:7" x14ac:dyDescent="0.25">
      <c r="F458" s="54"/>
      <c r="G458" s="54"/>
    </row>
    <row r="459" spans="6:7" x14ac:dyDescent="0.25">
      <c r="F459" s="54"/>
      <c r="G459" s="54"/>
    </row>
    <row r="460" spans="6:7" x14ac:dyDescent="0.25">
      <c r="F460" s="54"/>
      <c r="G460" s="54"/>
    </row>
    <row r="461" spans="6:7" x14ac:dyDescent="0.25">
      <c r="F461" s="54"/>
      <c r="G461" s="54"/>
    </row>
    <row r="462" spans="6:7" x14ac:dyDescent="0.25">
      <c r="F462" s="54"/>
      <c r="G462" s="54"/>
    </row>
    <row r="463" spans="6:7" x14ac:dyDescent="0.25">
      <c r="F463" s="54"/>
      <c r="G463" s="54"/>
    </row>
    <row r="464" spans="6:7" x14ac:dyDescent="0.25">
      <c r="F464" s="54"/>
      <c r="G464" s="54"/>
    </row>
    <row r="465" spans="6:7" x14ac:dyDescent="0.25">
      <c r="F465" s="54"/>
      <c r="G465" s="54"/>
    </row>
    <row r="466" spans="6:7" x14ac:dyDescent="0.25">
      <c r="F466" s="54"/>
      <c r="G466" s="54"/>
    </row>
    <row r="467" spans="6:7" x14ac:dyDescent="0.25">
      <c r="F467" s="54"/>
      <c r="G467" s="54"/>
    </row>
    <row r="468" spans="6:7" x14ac:dyDescent="0.25">
      <c r="F468" s="54"/>
      <c r="G468" s="54"/>
    </row>
    <row r="469" spans="6:7" x14ac:dyDescent="0.25">
      <c r="F469" s="54"/>
      <c r="G469" s="54"/>
    </row>
    <row r="470" spans="6:7" x14ac:dyDescent="0.25">
      <c r="F470" s="54"/>
      <c r="G470" s="54"/>
    </row>
    <row r="471" spans="6:7" x14ac:dyDescent="0.25">
      <c r="F471" s="54"/>
      <c r="G471" s="54"/>
    </row>
    <row r="472" spans="6:7" x14ac:dyDescent="0.25">
      <c r="F472" s="54"/>
      <c r="G472" s="54"/>
    </row>
    <row r="473" spans="6:7" x14ac:dyDescent="0.25">
      <c r="F473" s="54"/>
      <c r="G473" s="54"/>
    </row>
    <row r="474" spans="6:7" x14ac:dyDescent="0.25">
      <c r="F474" s="54"/>
      <c r="G474" s="54"/>
    </row>
    <row r="475" spans="6:7" x14ac:dyDescent="0.25">
      <c r="F475" s="54"/>
      <c r="G475" s="54"/>
    </row>
    <row r="476" spans="6:7" x14ac:dyDescent="0.25">
      <c r="F476" s="54"/>
      <c r="G476" s="54"/>
    </row>
    <row r="477" spans="6:7" x14ac:dyDescent="0.25">
      <c r="F477" s="54"/>
      <c r="G477" s="54"/>
    </row>
    <row r="478" spans="6:7" x14ac:dyDescent="0.25">
      <c r="F478" s="54"/>
      <c r="G478" s="54"/>
    </row>
    <row r="479" spans="6:7" x14ac:dyDescent="0.25">
      <c r="F479" s="54"/>
      <c r="G479" s="54"/>
    </row>
    <row r="480" spans="6:7" x14ac:dyDescent="0.25">
      <c r="F480" s="54"/>
      <c r="G480" s="54"/>
    </row>
    <row r="481" spans="6:7" x14ac:dyDescent="0.25">
      <c r="F481" s="54"/>
      <c r="G481" s="54"/>
    </row>
    <row r="482" spans="6:7" x14ac:dyDescent="0.25">
      <c r="F482" s="54"/>
      <c r="G482" s="54"/>
    </row>
    <row r="483" spans="6:7" x14ac:dyDescent="0.25">
      <c r="F483" s="54"/>
      <c r="G483" s="54"/>
    </row>
    <row r="484" spans="6:7" x14ac:dyDescent="0.25">
      <c r="F484" s="54"/>
      <c r="G484" s="54"/>
    </row>
    <row r="485" spans="6:7" x14ac:dyDescent="0.25">
      <c r="F485" s="54"/>
      <c r="G485" s="54"/>
    </row>
    <row r="486" spans="6:7" x14ac:dyDescent="0.25">
      <c r="F486" s="54"/>
      <c r="G486" s="54"/>
    </row>
    <row r="487" spans="6:7" x14ac:dyDescent="0.25">
      <c r="F487" s="54"/>
      <c r="G487" s="54"/>
    </row>
    <row r="488" spans="6:7" x14ac:dyDescent="0.25">
      <c r="F488" s="54"/>
      <c r="G488" s="54"/>
    </row>
    <row r="489" spans="6:7" x14ac:dyDescent="0.25">
      <c r="F489" s="54"/>
      <c r="G489" s="54"/>
    </row>
    <row r="490" spans="6:7" x14ac:dyDescent="0.25">
      <c r="F490" s="54"/>
      <c r="G490" s="54"/>
    </row>
    <row r="491" spans="6:7" x14ac:dyDescent="0.25">
      <c r="F491" s="54"/>
      <c r="G491" s="54"/>
    </row>
    <row r="492" spans="6:7" x14ac:dyDescent="0.25">
      <c r="F492" s="54"/>
      <c r="G492" s="54"/>
    </row>
    <row r="493" spans="6:7" x14ac:dyDescent="0.25">
      <c r="F493" s="54"/>
      <c r="G493" s="54"/>
    </row>
    <row r="494" spans="6:7" x14ac:dyDescent="0.25">
      <c r="F494" s="54"/>
      <c r="G494" s="54"/>
    </row>
    <row r="495" spans="6:7" x14ac:dyDescent="0.25">
      <c r="F495" s="54"/>
      <c r="G495" s="54"/>
    </row>
    <row r="496" spans="6:7" x14ac:dyDescent="0.25">
      <c r="F496" s="54"/>
      <c r="G496" s="54"/>
    </row>
    <row r="497" spans="6:7" x14ac:dyDescent="0.25">
      <c r="F497" s="54"/>
      <c r="G497" s="54"/>
    </row>
    <row r="498" spans="6:7" x14ac:dyDescent="0.25">
      <c r="F498" s="54"/>
      <c r="G498" s="54"/>
    </row>
    <row r="499" spans="6:7" x14ac:dyDescent="0.25">
      <c r="F499" s="54"/>
      <c r="G499" s="54"/>
    </row>
    <row r="500" spans="6:7" x14ac:dyDescent="0.25">
      <c r="F500" s="54"/>
      <c r="G500" s="54"/>
    </row>
    <row r="501" spans="6:7" x14ac:dyDescent="0.25">
      <c r="F501" s="54"/>
      <c r="G501" s="54"/>
    </row>
    <row r="502" spans="6:7" x14ac:dyDescent="0.25">
      <c r="F502" s="54"/>
      <c r="G502" s="54"/>
    </row>
    <row r="503" spans="6:7" x14ac:dyDescent="0.25">
      <c r="F503" s="54"/>
      <c r="G503" s="54"/>
    </row>
    <row r="504" spans="6:7" x14ac:dyDescent="0.25">
      <c r="F504" s="54"/>
      <c r="G504" s="54"/>
    </row>
    <row r="505" spans="6:7" x14ac:dyDescent="0.25">
      <c r="F505" s="54"/>
      <c r="G505" s="54"/>
    </row>
    <row r="506" spans="6:7" x14ac:dyDescent="0.25">
      <c r="F506" s="54"/>
      <c r="G506" s="54"/>
    </row>
    <row r="507" spans="6:7" x14ac:dyDescent="0.25">
      <c r="F507" s="54"/>
      <c r="G507" s="54"/>
    </row>
    <row r="508" spans="6:7" x14ac:dyDescent="0.25">
      <c r="F508" s="54"/>
      <c r="G508" s="54"/>
    </row>
    <row r="509" spans="6:7" x14ac:dyDescent="0.25">
      <c r="F509" s="54"/>
      <c r="G509" s="54"/>
    </row>
    <row r="510" spans="6:7" x14ac:dyDescent="0.25">
      <c r="F510" s="54"/>
      <c r="G510" s="54"/>
    </row>
    <row r="511" spans="6:7" x14ac:dyDescent="0.25">
      <c r="F511" s="54"/>
      <c r="G511" s="54"/>
    </row>
    <row r="512" spans="6:7" x14ac:dyDescent="0.25">
      <c r="F512" s="54"/>
      <c r="G512" s="54"/>
    </row>
    <row r="513" spans="6:7" x14ac:dyDescent="0.25">
      <c r="F513" s="54"/>
      <c r="G513" s="54"/>
    </row>
    <row r="514" spans="6:7" x14ac:dyDescent="0.25">
      <c r="F514" s="54"/>
      <c r="G514" s="54"/>
    </row>
    <row r="515" spans="6:7" x14ac:dyDescent="0.25">
      <c r="F515" s="54"/>
      <c r="G515" s="54"/>
    </row>
    <row r="516" spans="6:7" x14ac:dyDescent="0.25">
      <c r="F516" s="54"/>
      <c r="G516" s="54"/>
    </row>
    <row r="517" spans="6:7" x14ac:dyDescent="0.25">
      <c r="F517" s="54"/>
      <c r="G517" s="54"/>
    </row>
    <row r="518" spans="6:7" x14ac:dyDescent="0.25">
      <c r="F518" s="54"/>
      <c r="G518" s="54"/>
    </row>
    <row r="519" spans="6:7" x14ac:dyDescent="0.25">
      <c r="F519" s="54"/>
      <c r="G519" s="54"/>
    </row>
    <row r="520" spans="6:7" x14ac:dyDescent="0.25">
      <c r="F520" s="54"/>
      <c r="G520" s="54"/>
    </row>
    <row r="521" spans="6:7" x14ac:dyDescent="0.25">
      <c r="F521" s="54"/>
      <c r="G521" s="54"/>
    </row>
    <row r="522" spans="6:7" x14ac:dyDescent="0.25">
      <c r="F522" s="54"/>
      <c r="G522" s="54"/>
    </row>
    <row r="523" spans="6:7" x14ac:dyDescent="0.25">
      <c r="F523" s="54"/>
      <c r="G523" s="54"/>
    </row>
    <row r="524" spans="6:7" x14ac:dyDescent="0.25">
      <c r="F524" s="54"/>
      <c r="G524" s="54"/>
    </row>
    <row r="525" spans="6:7" x14ac:dyDescent="0.25">
      <c r="F525" s="54"/>
      <c r="G525" s="54"/>
    </row>
    <row r="526" spans="6:7" x14ac:dyDescent="0.25">
      <c r="F526" s="54"/>
      <c r="G526" s="54"/>
    </row>
    <row r="527" spans="6:7" x14ac:dyDescent="0.25">
      <c r="F527" s="54"/>
      <c r="G527" s="54"/>
    </row>
    <row r="528" spans="6:7" x14ac:dyDescent="0.25">
      <c r="F528" s="54"/>
      <c r="G528" s="54"/>
    </row>
    <row r="529" spans="6:7" x14ac:dyDescent="0.25">
      <c r="F529" s="54"/>
      <c r="G529" s="54"/>
    </row>
    <row r="530" spans="6:7" x14ac:dyDescent="0.25">
      <c r="F530" s="54"/>
      <c r="G530" s="54"/>
    </row>
    <row r="531" spans="6:7" x14ac:dyDescent="0.25">
      <c r="F531" s="54"/>
      <c r="G531" s="54"/>
    </row>
    <row r="532" spans="6:7" x14ac:dyDescent="0.25">
      <c r="F532" s="54"/>
      <c r="G532" s="54"/>
    </row>
    <row r="533" spans="6:7" x14ac:dyDescent="0.25">
      <c r="F533" s="54"/>
      <c r="G533" s="54"/>
    </row>
    <row r="534" spans="6:7" x14ac:dyDescent="0.25">
      <c r="F534" s="54"/>
      <c r="G534" s="54"/>
    </row>
    <row r="535" spans="6:7" x14ac:dyDescent="0.25">
      <c r="F535" s="54"/>
      <c r="G535" s="54"/>
    </row>
    <row r="536" spans="6:7" x14ac:dyDescent="0.25">
      <c r="F536" s="54"/>
      <c r="G536" s="54"/>
    </row>
    <row r="537" spans="6:7" x14ac:dyDescent="0.25">
      <c r="F537" s="54"/>
      <c r="G537" s="54"/>
    </row>
    <row r="538" spans="6:7" x14ac:dyDescent="0.25">
      <c r="F538" s="54"/>
      <c r="G538" s="54"/>
    </row>
    <row r="539" spans="6:7" x14ac:dyDescent="0.25">
      <c r="F539" s="54"/>
      <c r="G539" s="54"/>
    </row>
    <row r="540" spans="6:7" x14ac:dyDescent="0.25">
      <c r="F540" s="54"/>
      <c r="G540" s="54"/>
    </row>
    <row r="541" spans="6:7" x14ac:dyDescent="0.25">
      <c r="F541" s="54"/>
      <c r="G541" s="54"/>
    </row>
    <row r="542" spans="6:7" x14ac:dyDescent="0.25">
      <c r="F542" s="54"/>
      <c r="G542" s="54"/>
    </row>
    <row r="543" spans="6:7" x14ac:dyDescent="0.25">
      <c r="F543" s="54"/>
      <c r="G543" s="54"/>
    </row>
    <row r="544" spans="6:7" x14ac:dyDescent="0.25">
      <c r="F544" s="54"/>
      <c r="G544" s="54"/>
    </row>
    <row r="545" spans="6:7" x14ac:dyDescent="0.25">
      <c r="F545" s="54"/>
      <c r="G545" s="54"/>
    </row>
    <row r="546" spans="6:7" x14ac:dyDescent="0.25">
      <c r="F546" s="54"/>
      <c r="G546" s="54"/>
    </row>
    <row r="547" spans="6:7" x14ac:dyDescent="0.25">
      <c r="F547" s="54"/>
      <c r="G547" s="54"/>
    </row>
    <row r="548" spans="6:7" x14ac:dyDescent="0.25">
      <c r="F548" s="54"/>
      <c r="G548" s="54"/>
    </row>
    <row r="549" spans="6:7" x14ac:dyDescent="0.25">
      <c r="F549" s="54"/>
      <c r="G549" s="54"/>
    </row>
    <row r="550" spans="6:7" x14ac:dyDescent="0.25">
      <c r="F550" s="54"/>
      <c r="G550" s="54"/>
    </row>
    <row r="551" spans="6:7" x14ac:dyDescent="0.25">
      <c r="F551" s="54"/>
      <c r="G551" s="54"/>
    </row>
    <row r="552" spans="6:7" x14ac:dyDescent="0.25">
      <c r="F552" s="54"/>
      <c r="G552" s="54"/>
    </row>
    <row r="553" spans="6:7" x14ac:dyDescent="0.25">
      <c r="F553" s="54"/>
      <c r="G553" s="54"/>
    </row>
    <row r="554" spans="6:7" x14ac:dyDescent="0.25">
      <c r="F554" s="54"/>
      <c r="G554" s="54"/>
    </row>
    <row r="555" spans="6:7" x14ac:dyDescent="0.25">
      <c r="F555" s="54"/>
      <c r="G555" s="54"/>
    </row>
    <row r="556" spans="6:7" x14ac:dyDescent="0.25">
      <c r="F556" s="54"/>
      <c r="G556" s="54"/>
    </row>
    <row r="557" spans="6:7" x14ac:dyDescent="0.25">
      <c r="F557" s="54"/>
      <c r="G557" s="54"/>
    </row>
    <row r="558" spans="6:7" x14ac:dyDescent="0.25">
      <c r="F558" s="54"/>
      <c r="G558" s="54"/>
    </row>
    <row r="559" spans="6:7" x14ac:dyDescent="0.25">
      <c r="F559" s="54"/>
      <c r="G559" s="54"/>
    </row>
    <row r="560" spans="6:7" x14ac:dyDescent="0.25">
      <c r="F560" s="54"/>
      <c r="G560" s="54"/>
    </row>
    <row r="561" spans="6:7" x14ac:dyDescent="0.25">
      <c r="F561" s="54"/>
      <c r="G561" s="54"/>
    </row>
    <row r="562" spans="6:7" x14ac:dyDescent="0.25">
      <c r="F562" s="54"/>
      <c r="G562" s="54"/>
    </row>
    <row r="563" spans="6:7" x14ac:dyDescent="0.25">
      <c r="F563" s="54"/>
      <c r="G563" s="54"/>
    </row>
    <row r="564" spans="6:7" x14ac:dyDescent="0.25">
      <c r="F564" s="54"/>
      <c r="G564" s="54"/>
    </row>
    <row r="565" spans="6:7" x14ac:dyDescent="0.25">
      <c r="F565" s="54"/>
      <c r="G565" s="54"/>
    </row>
    <row r="566" spans="6:7" x14ac:dyDescent="0.25">
      <c r="F566" s="54"/>
      <c r="G566" s="54"/>
    </row>
    <row r="567" spans="6:7" x14ac:dyDescent="0.25">
      <c r="F567" s="54"/>
      <c r="G567" s="54"/>
    </row>
    <row r="568" spans="6:7" x14ac:dyDescent="0.25">
      <c r="F568" s="54"/>
      <c r="G568" s="54"/>
    </row>
    <row r="569" spans="6:7" x14ac:dyDescent="0.25">
      <c r="F569" s="54"/>
      <c r="G569" s="54"/>
    </row>
    <row r="570" spans="6:7" x14ac:dyDescent="0.25">
      <c r="F570" s="54"/>
      <c r="G570" s="54"/>
    </row>
    <row r="571" spans="6:7" x14ac:dyDescent="0.25">
      <c r="F571" s="54"/>
      <c r="G571" s="54"/>
    </row>
    <row r="572" spans="6:7" x14ac:dyDescent="0.25">
      <c r="F572" s="54"/>
      <c r="G572" s="54"/>
    </row>
    <row r="573" spans="6:7" x14ac:dyDescent="0.25">
      <c r="F573" s="54"/>
      <c r="G573" s="54"/>
    </row>
    <row r="574" spans="6:7" x14ac:dyDescent="0.25">
      <c r="F574" s="54"/>
      <c r="G574" s="54"/>
    </row>
    <row r="575" spans="6:7" x14ac:dyDescent="0.25">
      <c r="F575" s="54"/>
      <c r="G575" s="54"/>
    </row>
    <row r="576" spans="6:7" x14ac:dyDescent="0.25">
      <c r="F576" s="54"/>
      <c r="G576" s="54"/>
    </row>
    <row r="577" spans="6:7" x14ac:dyDescent="0.25">
      <c r="F577" s="54"/>
      <c r="G577" s="54"/>
    </row>
    <row r="578" spans="6:7" x14ac:dyDescent="0.25">
      <c r="F578" s="54"/>
      <c r="G578" s="54"/>
    </row>
    <row r="579" spans="6:7" x14ac:dyDescent="0.25">
      <c r="F579" s="54"/>
      <c r="G579" s="54"/>
    </row>
    <row r="580" spans="6:7" x14ac:dyDescent="0.25">
      <c r="F580" s="54"/>
      <c r="G580" s="54"/>
    </row>
    <row r="581" spans="6:7" x14ac:dyDescent="0.25">
      <c r="F581" s="54"/>
      <c r="G581" s="54"/>
    </row>
    <row r="582" spans="6:7" x14ac:dyDescent="0.25">
      <c r="F582" s="54"/>
      <c r="G582" s="54"/>
    </row>
    <row r="583" spans="6:7" x14ac:dyDescent="0.25">
      <c r="F583" s="54"/>
      <c r="G583" s="54"/>
    </row>
    <row r="584" spans="6:7" x14ac:dyDescent="0.25">
      <c r="F584" s="54"/>
      <c r="G584" s="54"/>
    </row>
    <row r="585" spans="6:7" x14ac:dyDescent="0.25">
      <c r="F585" s="54"/>
      <c r="G585" s="54"/>
    </row>
    <row r="586" spans="6:7" x14ac:dyDescent="0.25">
      <c r="F586" s="54"/>
      <c r="G586" s="54"/>
    </row>
    <row r="587" spans="6:7" x14ac:dyDescent="0.25">
      <c r="F587" s="54"/>
      <c r="G587" s="54"/>
    </row>
    <row r="588" spans="6:7" x14ac:dyDescent="0.25">
      <c r="F588" s="54"/>
      <c r="G588" s="54"/>
    </row>
    <row r="589" spans="6:7" x14ac:dyDescent="0.25">
      <c r="F589" s="54"/>
      <c r="G589" s="54"/>
    </row>
    <row r="590" spans="6:7" x14ac:dyDescent="0.25">
      <c r="F590" s="54"/>
      <c r="G590" s="54"/>
    </row>
    <row r="591" spans="6:7" x14ac:dyDescent="0.25">
      <c r="F591" s="54"/>
      <c r="G591" s="54"/>
    </row>
    <row r="592" spans="6:7" x14ac:dyDescent="0.25">
      <c r="F592" s="54"/>
      <c r="G592" s="54"/>
    </row>
    <row r="593" spans="6:7" x14ac:dyDescent="0.25">
      <c r="F593" s="54"/>
      <c r="G593" s="54"/>
    </row>
    <row r="594" spans="6:7" x14ac:dyDescent="0.25">
      <c r="F594" s="54"/>
      <c r="G594" s="54"/>
    </row>
    <row r="595" spans="6:7" x14ac:dyDescent="0.25">
      <c r="F595" s="54"/>
      <c r="G595" s="54"/>
    </row>
    <row r="596" spans="6:7" x14ac:dyDescent="0.25">
      <c r="F596" s="54"/>
      <c r="G596" s="54"/>
    </row>
    <row r="597" spans="6:7" x14ac:dyDescent="0.25">
      <c r="F597" s="54"/>
      <c r="G597" s="54"/>
    </row>
    <row r="598" spans="6:7" x14ac:dyDescent="0.25">
      <c r="F598" s="54"/>
      <c r="G598" s="54"/>
    </row>
    <row r="599" spans="6:7" x14ac:dyDescent="0.25">
      <c r="F599" s="54"/>
      <c r="G599" s="54"/>
    </row>
    <row r="600" spans="6:7" x14ac:dyDescent="0.25">
      <c r="F600" s="54"/>
      <c r="G600" s="54"/>
    </row>
    <row r="601" spans="6:7" x14ac:dyDescent="0.25">
      <c r="F601" s="54"/>
      <c r="G601" s="54"/>
    </row>
  </sheetData>
  <sheetProtection sheet="1" objects="1" scenarios="1" selectLockedCells="1"/>
  <mergeCells count="1">
    <mergeCell ref="B1:G5"/>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Penn State Extension - ReadMe</vt:lpstr>
      <vt:lpstr>Block Configuration</vt:lpstr>
      <vt:lpstr>Implements</vt:lpstr>
      <vt:lpstr>Results</vt:lpstr>
      <vt:lpstr>Sample Block Conf.</vt:lpstr>
      <vt:lpstr>Sample Implements</vt:lpstr>
      <vt:lpstr>Sample Results</vt:lpstr>
      <vt:lpstr>'Sample Results'!Horsepower</vt:lpstr>
      <vt:lpstr>Horsepower</vt:lpstr>
    </vt:vector>
  </TitlesOfParts>
  <Company>The Pennsylvania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awl5052</dc:creator>
  <cp:lastModifiedBy>Michael Basedow</cp:lastModifiedBy>
  <cp:lastPrinted>2008-07-24T18:08:28Z</cp:lastPrinted>
  <dcterms:created xsi:type="dcterms:W3CDTF">2008-06-04T18:53:28Z</dcterms:created>
  <dcterms:modified xsi:type="dcterms:W3CDTF">2016-10-17T18:56:49Z</dcterms:modified>
</cp:coreProperties>
</file>